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supersalud-my.sharepoint.com/personal/selene_ferreira_supersalud_gov_co/Documents/SNS/INGRESOS 2024/INFORME EJECUCION PPTAL/FEBRERO/"/>
    </mc:Choice>
  </mc:AlternateContent>
  <xr:revisionPtr revIDLastSave="6" documentId="8_{B3F1B43E-40AC-47CF-BA31-933E015E462D}" xr6:coauthVersionLast="47" xr6:coauthVersionMax="47" xr10:uidLastSave="{976AACB1-43A6-4406-A34F-345857600D9C}"/>
  <bookViews>
    <workbookView xWindow="-120" yWindow="-120" windowWidth="20730" windowHeight="11040" firstSheet="1" activeTab="1" xr2:uid="{00000000-000D-0000-FFFF-FFFF00000000}"/>
  </bookViews>
  <sheets>
    <sheet name="MHCP. (2)" sheetId="56" state="hidden" r:id="rId1"/>
    <sheet name="SNS" sheetId="55" r:id="rId2"/>
  </sheets>
  <definedNames>
    <definedName name="INGRESOS" comment="TASA TASA REGIMEN SUBSIDIADO 0.2% MULTAS" localSheetId="0">#REF!</definedName>
    <definedName name="INGRESOS" comment="TASA TASA REGIMEN SUBSIDIADO 0.2% MULTAS" localSheetId="1">#REF!</definedName>
    <definedName name="INGRESOS" comment="TASA TASA REGIMEN SUBSIDIADO 0.2% MULTAS">#REF!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6" i="55" l="1"/>
  <c r="M27" i="55"/>
  <c r="M28" i="55"/>
  <c r="M25" i="55"/>
  <c r="M24" i="55"/>
  <c r="M22" i="55"/>
  <c r="M21" i="55"/>
  <c r="M18" i="55"/>
  <c r="M17" i="55"/>
  <c r="M14" i="55"/>
  <c r="O36" i="55"/>
  <c r="O38" i="56"/>
  <c r="N38" i="56"/>
  <c r="M38" i="56"/>
  <c r="O37" i="56"/>
  <c r="N37" i="56"/>
  <c r="M37" i="56"/>
  <c r="O36" i="56"/>
  <c r="N36" i="56"/>
  <c r="M36" i="56"/>
  <c r="O35" i="56"/>
  <c r="N35" i="56"/>
  <c r="M35" i="56"/>
  <c r="M34" i="56"/>
  <c r="G34" i="56"/>
  <c r="K34" i="56" s="1"/>
  <c r="M33" i="56"/>
  <c r="G33" i="56"/>
  <c r="K33" i="56" s="1"/>
  <c r="N33" i="56" s="1"/>
  <c r="F33" i="56"/>
  <c r="F32" i="56" s="1"/>
  <c r="M32" i="56" s="1"/>
  <c r="E33" i="56"/>
  <c r="J32" i="56"/>
  <c r="I32" i="56"/>
  <c r="E32" i="56"/>
  <c r="D32" i="56"/>
  <c r="J31" i="56"/>
  <c r="I31" i="56"/>
  <c r="F31" i="56"/>
  <c r="M31" i="56" s="1"/>
  <c r="D31" i="56"/>
  <c r="G30" i="56"/>
  <c r="K30" i="56" s="1"/>
  <c r="N30" i="56" s="1"/>
  <c r="F30" i="56"/>
  <c r="M30" i="56" s="1"/>
  <c r="E30" i="56"/>
  <c r="E31" i="56" s="1"/>
  <c r="M29" i="56"/>
  <c r="G29" i="56"/>
  <c r="K29" i="56" s="1"/>
  <c r="N29" i="56" s="1"/>
  <c r="M28" i="56"/>
  <c r="G28" i="56"/>
  <c r="K28" i="56" s="1"/>
  <c r="J27" i="56"/>
  <c r="I27" i="56"/>
  <c r="F27" i="56"/>
  <c r="M27" i="56" s="1"/>
  <c r="E27" i="56"/>
  <c r="D27" i="56"/>
  <c r="Q26" i="56"/>
  <c r="M26" i="56"/>
  <c r="L26" i="56"/>
  <c r="O26" i="56" s="1"/>
  <c r="H26" i="56"/>
  <c r="G26" i="56"/>
  <c r="K26" i="56" s="1"/>
  <c r="N26" i="56" s="1"/>
  <c r="M25" i="56"/>
  <c r="G25" i="56"/>
  <c r="G27" i="56" s="1"/>
  <c r="J24" i="56"/>
  <c r="I24" i="56"/>
  <c r="E24" i="56"/>
  <c r="F24" i="56" s="1"/>
  <c r="M24" i="56" s="1"/>
  <c r="D24" i="56"/>
  <c r="M23" i="56"/>
  <c r="K23" i="56"/>
  <c r="N23" i="56" s="1"/>
  <c r="G23" i="56"/>
  <c r="M22" i="56"/>
  <c r="G22" i="56"/>
  <c r="K22" i="56" s="1"/>
  <c r="N22" i="56" s="1"/>
  <c r="M21" i="56"/>
  <c r="L21" i="56"/>
  <c r="O21" i="56" s="1"/>
  <c r="H21" i="56"/>
  <c r="G21" i="56"/>
  <c r="K21" i="56" s="1"/>
  <c r="E21" i="56"/>
  <c r="J20" i="56"/>
  <c r="J13" i="56" s="1"/>
  <c r="J12" i="56" s="1"/>
  <c r="J11" i="56" s="1"/>
  <c r="J39" i="56" s="1"/>
  <c r="I20" i="56"/>
  <c r="I13" i="56" s="1"/>
  <c r="I12" i="56" s="1"/>
  <c r="I11" i="56" s="1"/>
  <c r="I39" i="56" s="1"/>
  <c r="F20" i="56"/>
  <c r="M20" i="56" s="1"/>
  <c r="E20" i="56"/>
  <c r="D20" i="56"/>
  <c r="M19" i="56"/>
  <c r="G19" i="56"/>
  <c r="K19" i="56" s="1"/>
  <c r="N19" i="56" s="1"/>
  <c r="M18" i="56"/>
  <c r="L18" i="56"/>
  <c r="K18" i="56"/>
  <c r="H18" i="56"/>
  <c r="G18" i="56"/>
  <c r="G20" i="56" s="1"/>
  <c r="J17" i="56"/>
  <c r="I17" i="56"/>
  <c r="G17" i="56"/>
  <c r="D17" i="56"/>
  <c r="F17" i="56" s="1"/>
  <c r="M17" i="56" s="1"/>
  <c r="M16" i="56"/>
  <c r="G16" i="56"/>
  <c r="K16" i="56" s="1"/>
  <c r="N16" i="56" s="1"/>
  <c r="M15" i="56"/>
  <c r="K15" i="56"/>
  <c r="H15" i="56"/>
  <c r="L15" i="56" s="1"/>
  <c r="G15" i="56"/>
  <c r="E15" i="56"/>
  <c r="E17" i="56" s="1"/>
  <c r="O14" i="56"/>
  <c r="N14" i="56"/>
  <c r="M14" i="56"/>
  <c r="M35" i="55"/>
  <c r="M34" i="55"/>
  <c r="M33" i="55"/>
  <c r="M15" i="55"/>
  <c r="O34" i="55" l="1"/>
  <c r="O35" i="55"/>
  <c r="G32" i="56"/>
  <c r="M20" i="55"/>
  <c r="N28" i="56"/>
  <c r="K31" i="56"/>
  <c r="N31" i="56" s="1"/>
  <c r="K20" i="56"/>
  <c r="N20" i="56" s="1"/>
  <c r="E13" i="56"/>
  <c r="E12" i="56" s="1"/>
  <c r="E11" i="56" s="1"/>
  <c r="E39" i="56" s="1"/>
  <c r="O15" i="56"/>
  <c r="K17" i="56"/>
  <c r="N21" i="56"/>
  <c r="K24" i="56"/>
  <c r="N24" i="56" s="1"/>
  <c r="N34" i="56"/>
  <c r="K32" i="56"/>
  <c r="N32" i="56" s="1"/>
  <c r="G31" i="56"/>
  <c r="G13" i="56" s="1"/>
  <c r="G12" i="56" s="1"/>
  <c r="G24" i="56"/>
  <c r="N18" i="56"/>
  <c r="D13" i="56"/>
  <c r="O18" i="56"/>
  <c r="N15" i="56"/>
  <c r="K25" i="56"/>
  <c r="G11" i="56" l="1"/>
  <c r="G39" i="56" s="1"/>
  <c r="N25" i="56"/>
  <c r="K27" i="56"/>
  <c r="N27" i="56" s="1"/>
  <c r="N17" i="56"/>
  <c r="K13" i="56"/>
  <c r="D12" i="56"/>
  <c r="D11" i="56" s="1"/>
  <c r="D39" i="56" s="1"/>
  <c r="F13" i="56"/>
  <c r="K12" i="56" l="1"/>
  <c r="N13" i="56"/>
  <c r="M13" i="56"/>
  <c r="F12" i="56"/>
  <c r="F11" i="56" l="1"/>
  <c r="M12" i="56"/>
  <c r="N12" i="56"/>
  <c r="K11" i="56"/>
  <c r="K39" i="56" l="1"/>
  <c r="N39" i="56" s="1"/>
  <c r="N11" i="56"/>
  <c r="M11" i="56"/>
  <c r="F39" i="56"/>
  <c r="M39" i="56" s="1"/>
  <c r="H30" i="56" l="1"/>
  <c r="L30" i="56" s="1"/>
  <c r="O30" i="56" s="1"/>
  <c r="H19" i="56" l="1"/>
  <c r="O19" i="56" l="1"/>
  <c r="H20" i="56"/>
  <c r="L19" i="56"/>
  <c r="L20" i="56" s="1"/>
  <c r="O20" i="56" s="1"/>
  <c r="N33" i="55"/>
  <c r="N29" i="55"/>
  <c r="N28" i="55"/>
  <c r="N27" i="55"/>
  <c r="N25" i="55"/>
  <c r="N24" i="55"/>
  <c r="N18" i="55"/>
  <c r="N17" i="55"/>
  <c r="N34" i="55"/>
  <c r="N35" i="55"/>
  <c r="N36" i="55"/>
  <c r="N32" i="55"/>
  <c r="N21" i="55"/>
  <c r="N20" i="55"/>
  <c r="N15" i="55"/>
  <c r="N14" i="55" l="1"/>
  <c r="M32" i="55"/>
  <c r="M29" i="55"/>
  <c r="N30" i="55"/>
  <c r="M30" i="55" l="1"/>
  <c r="N31" i="55" l="1"/>
  <c r="M31" i="55"/>
  <c r="N26" i="55"/>
  <c r="M26" i="55"/>
  <c r="M19" i="55"/>
  <c r="N16" i="55"/>
  <c r="N19" i="55" l="1"/>
  <c r="M23" i="55" l="1"/>
  <c r="M16" i="55"/>
  <c r="H28" i="56" l="1"/>
  <c r="L28" i="56" s="1"/>
  <c r="O28" i="56" s="1"/>
  <c r="O27" i="55"/>
  <c r="M13" i="55" l="1"/>
  <c r="M12" i="55" l="1"/>
  <c r="H25" i="56" l="1"/>
  <c r="O29" i="55"/>
  <c r="H27" i="56" l="1"/>
  <c r="L25" i="56"/>
  <c r="M11" i="55"/>
  <c r="M37" i="55"/>
  <c r="O25" i="56" l="1"/>
  <c r="L27" i="56"/>
  <c r="O27" i="56" s="1"/>
  <c r="O24" i="55"/>
  <c r="H16" i="56" l="1"/>
  <c r="O16" i="56" l="1"/>
  <c r="L16" i="56"/>
  <c r="L17" i="56" s="1"/>
  <c r="O17" i="56" s="1"/>
  <c r="H17" i="56"/>
  <c r="O15" i="55" l="1"/>
  <c r="H29" i="56"/>
  <c r="O25" i="55"/>
  <c r="O28" i="55" l="1"/>
  <c r="H31" i="56"/>
  <c r="L29" i="56"/>
  <c r="O30" i="55"/>
  <c r="O26" i="55"/>
  <c r="H33" i="56" l="1"/>
  <c r="O29" i="56"/>
  <c r="L31" i="56"/>
  <c r="L33" i="56" l="1"/>
  <c r="O31" i="56"/>
  <c r="O33" i="56" l="1"/>
  <c r="O32" i="55"/>
  <c r="O20" i="55" l="1"/>
  <c r="H23" i="56" l="1"/>
  <c r="L23" i="56" l="1"/>
  <c r="O23" i="56"/>
  <c r="O14" i="55"/>
  <c r="O16" i="55"/>
  <c r="H22" i="56" l="1"/>
  <c r="O21" i="55" l="1"/>
  <c r="O22" i="56"/>
  <c r="L22" i="56"/>
  <c r="L24" i="56" s="1"/>
  <c r="H24" i="56"/>
  <c r="H13" i="56" s="1"/>
  <c r="H12" i="56" s="1"/>
  <c r="O22" i="55"/>
  <c r="O23" i="55"/>
  <c r="N22" i="55"/>
  <c r="N12" i="55" l="1"/>
  <c r="L13" i="56"/>
  <c r="O24" i="56"/>
  <c r="Q31" i="56"/>
  <c r="Q22" i="56"/>
  <c r="Q30" i="56" s="1"/>
  <c r="N23" i="55"/>
  <c r="L12" i="56" l="1"/>
  <c r="O13" i="56"/>
  <c r="N13" i="55"/>
  <c r="H34" i="56" l="1"/>
  <c r="O12" i="56"/>
  <c r="O18" i="55"/>
  <c r="O17" i="55"/>
  <c r="L34" i="56" l="1"/>
  <c r="H32" i="56"/>
  <c r="H11" i="56" s="1"/>
  <c r="H39" i="56" s="1"/>
  <c r="O33" i="55"/>
  <c r="O31" i="55"/>
  <c r="N37" i="55"/>
  <c r="N11" i="55"/>
  <c r="O19" i="55"/>
  <c r="O34" i="56" l="1"/>
  <c r="L32" i="56"/>
  <c r="O32" i="56" l="1"/>
  <c r="Q32" i="56" s="1"/>
  <c r="L11" i="56"/>
  <c r="O13" i="55"/>
  <c r="L39" i="56" l="1"/>
  <c r="O39" i="56" s="1"/>
  <c r="O11" i="56"/>
  <c r="O12" i="55"/>
  <c r="O37" i="55" l="1"/>
  <c r="O11" i="5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Silene Patricia Ferreira Quinto</author>
  </authors>
  <commentList>
    <comment ref="B10" authorId="0" shapeId="0" xr:uid="{243CDD26-1B80-4EFF-945A-1AF7A607BBAE}">
      <text>
        <r>
          <rPr>
            <sz val="10"/>
            <color indexed="81"/>
            <rFont val="Calibri"/>
            <family val="2"/>
            <scheme val="minor"/>
          </rPr>
          <t>Registre el numero de la posición del catálogo presupuestal de ingresos en el Presupuesto General de la Nación</t>
        </r>
      </text>
    </comment>
    <comment ref="C10" authorId="0" shapeId="0" xr:uid="{312A098B-634C-4435-ACB5-F985659DBFB9}">
      <text>
        <r>
          <rPr>
            <sz val="10"/>
            <color indexed="81"/>
            <rFont val="Calibri"/>
            <family val="2"/>
            <scheme val="minor"/>
          </rPr>
          <t>Corresponde a la descripción de la posición del catálogo presupuestal de ingresos en el Presupuesto General de la Nación. (automático)</t>
        </r>
      </text>
    </comment>
    <comment ref="D10" authorId="0" shapeId="0" xr:uid="{8674DE3A-FC13-4D75-8B0F-B8DD84A161B6}">
      <text>
        <r>
          <rPr>
            <sz val="10"/>
            <color indexed="81"/>
            <rFont val="Calibri"/>
            <family val="2"/>
            <scheme val="minor"/>
          </rPr>
          <t>Registre el monto aprobado en el presupuesto de rentas y recursos de capital para la vigencia fiscal por cada posición del catálogo.</t>
        </r>
      </text>
    </comment>
    <comment ref="E10" authorId="0" shapeId="0" xr:uid="{4A5B1E7E-2EF4-418E-A934-98E3F08311C7}">
      <text>
        <r>
          <rPr>
            <sz val="9"/>
            <color indexed="81"/>
            <rFont val="Tahoma"/>
            <family val="2"/>
          </rPr>
          <t xml:space="preserve">Registre </t>
        </r>
        <r>
          <rPr>
            <sz val="10"/>
            <color indexed="81"/>
            <rFont val="Calibri"/>
            <family val="2"/>
            <scheme val="minor"/>
          </rPr>
          <t>el monto modificado por adicción o reducción del valor aprobado inicialmente en el presupuesto de rentas y recursos de capital para la vigencia fiscal</t>
        </r>
      </text>
    </comment>
    <comment ref="F10" authorId="0" shapeId="0" xr:uid="{A72104F2-173B-4EA9-A587-8F3B26230CD0}">
      <text>
        <r>
          <rPr>
            <sz val="10"/>
            <color indexed="81"/>
            <rFont val="Calibri"/>
            <family val="2"/>
            <scheme val="minor"/>
          </rPr>
          <t>Registre la sumatoria del Aforo inicial (columna C) mas modificaciones del Aforo (columna D) en el presupuesto de rentas y recursos de capital en el presupuesto general de la nación.</t>
        </r>
      </text>
    </comment>
    <comment ref="G10" authorId="0" shapeId="0" xr:uid="{5F9978C4-9508-4713-8A4F-66E227DC3763}">
      <text>
        <r>
          <rPr>
            <sz val="10"/>
            <color indexed="81"/>
            <rFont val="Calibri"/>
            <family val="2"/>
            <scheme val="minor"/>
          </rPr>
          <t>Registre el valor del recaudo del mes por cada posición del Catálogo presupuestal de Ingresos discriminado por vigencia actual y vigencia anterior.</t>
        </r>
      </text>
    </comment>
    <comment ref="H10" authorId="0" shapeId="0" xr:uid="{D8FB50E8-7FC7-41FB-8809-209E338DCDC7}">
      <text>
        <r>
          <rPr>
            <sz val="10"/>
            <color indexed="81"/>
            <rFont val="Calibri"/>
            <family val="2"/>
            <scheme val="minor"/>
          </rPr>
          <t>Registre el valor total del recaudo acumulado de la vigencia actual y vigencia anterior.</t>
        </r>
      </text>
    </comment>
    <comment ref="I10" authorId="0" shapeId="0" xr:uid="{E4532E80-C553-4328-8C4E-50335D20BC60}">
      <text>
        <r>
          <rPr>
            <sz val="10"/>
            <color indexed="81"/>
            <rFont val="Calibri"/>
            <family val="2"/>
            <scheme val="minor"/>
          </rPr>
          <t>Registre el valor de las devoluciones de ingresos de la vigencia fiscal por catálogo de ingresos.</t>
        </r>
      </text>
    </comment>
    <comment ref="J10" authorId="0" shapeId="0" xr:uid="{E3996F41-7BB7-473D-A6D5-3446E48B241C}">
      <text>
        <r>
          <rPr>
            <sz val="10"/>
            <color indexed="81"/>
            <rFont val="Calibri"/>
            <family val="2"/>
            <scheme val="minor"/>
          </rPr>
          <t>Registre el valor total de las devoluciones acumuladas de la vigencia fiscal.</t>
        </r>
      </text>
    </comment>
    <comment ref="K10" authorId="0" shapeId="0" xr:uid="{AFEE62A2-10D9-4CB3-B03D-1DF406E2E189}">
      <text>
        <r>
          <rPr>
            <sz val="10"/>
            <color indexed="81"/>
            <rFont val="Calibri"/>
            <family val="2"/>
            <scheme val="minor"/>
          </rPr>
          <t>Registre  la sumatoria del recaudo efectivo del mes (columna F) menos la columna de devoluciones pagadas del mes (columna H) da como resultado el recaudo mensual neto</t>
        </r>
      </text>
    </comment>
    <comment ref="L10" authorId="0" shapeId="0" xr:uid="{7883DF22-1CA1-4575-9848-3C13FF837EB0}">
      <text>
        <r>
          <rPr>
            <sz val="10"/>
            <color indexed="81"/>
            <rFont val="Calibri"/>
            <family val="2"/>
            <scheme val="minor"/>
          </rPr>
          <t>Registre la sumatoria del recaudo acumulado de la vigencia actual y vigencia anterior (columnaG) menos el valor de las devoluciones pagadas acumuladas (columna I) que general el recaudo efectivo acumulado neto para la vigencia fiscal.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Silene Patricia Ferreira Quinto</author>
  </authors>
  <commentList>
    <comment ref="B10" authorId="0" shapeId="0" xr:uid="{E4EFC1EA-69C4-44EF-9D1A-607F54260908}">
      <text>
        <r>
          <rPr>
            <sz val="10"/>
            <color indexed="81"/>
            <rFont val="Calibri"/>
            <family val="2"/>
            <scheme val="minor"/>
          </rPr>
          <t>Registre el numero de la posición del catálogo presupuestal de ingresos en el Presupuesto General de la Nación</t>
        </r>
      </text>
    </comment>
    <comment ref="C10" authorId="0" shapeId="0" xr:uid="{8CECCEC9-725C-418D-B95C-09EB5803A5CF}">
      <text>
        <r>
          <rPr>
            <sz val="10"/>
            <color indexed="81"/>
            <rFont val="Calibri"/>
            <family val="2"/>
            <scheme val="minor"/>
          </rPr>
          <t>Corresponde a la descripción de la posición del catálogo presupuestal de ingresos en el Presupuesto General de la Nación. (automático)</t>
        </r>
      </text>
    </comment>
    <comment ref="D10" authorId="0" shapeId="0" xr:uid="{F07A6FD4-A79F-4406-8499-68FEE67DDC5E}">
      <text>
        <r>
          <rPr>
            <sz val="10"/>
            <color indexed="81"/>
            <rFont val="Calibri"/>
            <family val="2"/>
            <scheme val="minor"/>
          </rPr>
          <t>Registre el monto aprobado en el presupuesto de rentas y recursos de capital para la vigencia fiscal por cada posición del catálogo.</t>
        </r>
      </text>
    </comment>
    <comment ref="E10" authorId="0" shapeId="0" xr:uid="{ACBC6F4B-AA5B-4517-AC08-7CF67366F240}">
      <text>
        <r>
          <rPr>
            <sz val="9"/>
            <color indexed="81"/>
            <rFont val="Tahoma"/>
            <family val="2"/>
          </rPr>
          <t xml:space="preserve">Registre </t>
        </r>
        <r>
          <rPr>
            <sz val="10"/>
            <color indexed="81"/>
            <rFont val="Calibri"/>
            <family val="2"/>
            <scheme val="minor"/>
          </rPr>
          <t>el monto modificado por adicción o reducción del valor aprobado inicialmente en el presupuesto de rentas y recursos de capital para la vigencia fiscal</t>
        </r>
      </text>
    </comment>
    <comment ref="F10" authorId="0" shapeId="0" xr:uid="{C27CB8B9-B68F-4C2B-A0F9-475A8672B87B}">
      <text>
        <r>
          <rPr>
            <sz val="10"/>
            <color indexed="81"/>
            <rFont val="Calibri"/>
            <family val="2"/>
            <scheme val="minor"/>
          </rPr>
          <t>Registre la sumatoria del Aforo inicial (columna C) mas modificaciones del Aforo (columna D) en el presupuesto de rentas y recursos de capital en el presupuesto general de la nación.</t>
        </r>
      </text>
    </comment>
    <comment ref="G10" authorId="0" shapeId="0" xr:uid="{3948FA60-6BEF-4ADE-BDFF-1A2736391C77}">
      <text>
        <r>
          <rPr>
            <sz val="10"/>
            <color indexed="81"/>
            <rFont val="Calibri"/>
            <family val="2"/>
            <scheme val="minor"/>
          </rPr>
          <t>Registre el valor del recaudo del mes por cada posición del Catálogo presupuestal de Ingresos discriminado por vigencia actual y vigencia anterior.</t>
        </r>
      </text>
    </comment>
    <comment ref="H10" authorId="0" shapeId="0" xr:uid="{F4664615-7EA6-4DF0-850A-A61F663C8F3F}">
      <text>
        <r>
          <rPr>
            <sz val="10"/>
            <color indexed="81"/>
            <rFont val="Calibri"/>
            <family val="2"/>
            <scheme val="minor"/>
          </rPr>
          <t>Registre el valor total del recaudo acumulado de la vigencia actual y vigencia anterior.</t>
        </r>
      </text>
    </comment>
    <comment ref="I10" authorId="0" shapeId="0" xr:uid="{B2A76623-78F7-47E9-9BD6-5F6B812BDC34}">
      <text>
        <r>
          <rPr>
            <sz val="10"/>
            <color indexed="81"/>
            <rFont val="Calibri"/>
            <family val="2"/>
            <scheme val="minor"/>
          </rPr>
          <t>Registre el valor de las devoluciones de ingresos de la vigencia fiscal por catálogo de ingresos.</t>
        </r>
      </text>
    </comment>
    <comment ref="J10" authorId="0" shapeId="0" xr:uid="{481AEC27-F37D-4308-AD8F-BD83E5354653}">
      <text>
        <r>
          <rPr>
            <sz val="10"/>
            <color indexed="81"/>
            <rFont val="Calibri"/>
            <family val="2"/>
            <scheme val="minor"/>
          </rPr>
          <t>Registre el valor total de las devoluciones acumuladas de la vigencia fiscal.</t>
        </r>
      </text>
    </comment>
    <comment ref="K10" authorId="0" shapeId="0" xr:uid="{EC4C87D9-DE53-4785-B0FA-5B0A5AB1FDE4}">
      <text>
        <r>
          <rPr>
            <sz val="10"/>
            <color indexed="81"/>
            <rFont val="Calibri"/>
            <family val="2"/>
            <scheme val="minor"/>
          </rPr>
          <t>Registre  la sumatoria del recaudo efectivo del mes (columna F) menos la columna de devoluciones pagadas del mes (columna H) da como resultado el recaudo mensual neto</t>
        </r>
      </text>
    </comment>
    <comment ref="L10" authorId="0" shapeId="0" xr:uid="{32D24735-C35B-443F-84AF-5975C975461B}">
      <text>
        <r>
          <rPr>
            <sz val="10"/>
            <color indexed="81"/>
            <rFont val="Calibri"/>
            <family val="2"/>
            <scheme val="minor"/>
          </rPr>
          <t>Registre la sumatoria del recaudo acumulado de la vigencia actual y vigencia anterior (columnaG) menos el valor de las devoluciones pagadas acumuladas (columna I) que general el recaudo efectivo acumulado neto para la vigencia fiscal.</t>
        </r>
      </text>
    </comment>
  </commentList>
</comments>
</file>

<file path=xl/sharedStrings.xml><?xml version="1.0" encoding="utf-8"?>
<sst xmlns="http://schemas.openxmlformats.org/spreadsheetml/2006/main" count="158" uniqueCount="70">
  <si>
    <t>AFORO INICIAL</t>
  </si>
  <si>
    <t>MODIFICACIONES AFORO</t>
  </si>
  <si>
    <t>AFORO VIGENTE</t>
  </si>
  <si>
    <t>DEVOLUCIONES PAGADAS ACUMULADAS</t>
  </si>
  <si>
    <t>MULTAS Y SANCIONES</t>
  </si>
  <si>
    <t>RECURSOS DE CAPITAL</t>
  </si>
  <si>
    <t>EXCEDENTES FINANCIEROS</t>
  </si>
  <si>
    <t>DEVOLUCIONES PAGADAS MES</t>
  </si>
  <si>
    <t>ENERO</t>
  </si>
  <si>
    <t>TOTAL ACUMULADO</t>
  </si>
  <si>
    <t>MES</t>
  </si>
  <si>
    <t>UNIDAD EJECUTORA</t>
  </si>
  <si>
    <t>VIGENCIA FISCAL</t>
  </si>
  <si>
    <t>CONCEPTO</t>
  </si>
  <si>
    <t>RECAUDO EFECTIVO DEL MES</t>
  </si>
  <si>
    <t>RECAUDO MENSUAL NETO</t>
  </si>
  <si>
    <t>RECAUDO EFECTIVO ACUMULADO NETO</t>
  </si>
  <si>
    <t>3-1-01-1</t>
  </si>
  <si>
    <t>3-1-01-1-02</t>
  </si>
  <si>
    <t>3-1-01-1-02-1-04 VIGENCIA ACTUAL</t>
  </si>
  <si>
    <t>3-1-01-1-02-1-04 VIGENCIA ANTERIORES</t>
  </si>
  <si>
    <t>TOTAL CONTRIBUCIÓN</t>
  </si>
  <si>
    <t>3-1-01-1-02-2-38 VIGENCIA ACTUAL</t>
  </si>
  <si>
    <t>3-1-01-1-02-2-38 VIGENCIA ANTERIORES</t>
  </si>
  <si>
    <t>TOTAL TASA VIGILADOS</t>
  </si>
  <si>
    <t>3-1-01-1-02-3-01 VIGENCIA ACTUAL</t>
  </si>
  <si>
    <t>3-1-01-1-02-3-01 VIGENCIA ANTERIORES</t>
  </si>
  <si>
    <t>3-1-01-1-02-3-02</t>
  </si>
  <si>
    <t>TOTAL MULTAS,SANCIONES E INTERESES DE MORA</t>
  </si>
  <si>
    <t>3-1-01-1-02-5-02</t>
  </si>
  <si>
    <t>3-1-01-2</t>
  </si>
  <si>
    <t>3-1-01-2-02</t>
  </si>
  <si>
    <t>3-1-01-2-13</t>
  </si>
  <si>
    <t>APORTES DE LA NACION</t>
  </si>
  <si>
    <t>GASTOS DE FUNCIONAMIENTO</t>
  </si>
  <si>
    <t>GASTOS DE INVERSION</t>
  </si>
  <si>
    <t>3-1-01-1-02-6-05-02</t>
  </si>
  <si>
    <t>3-1-01-1-02-6-02</t>
  </si>
  <si>
    <t>AFORO</t>
  </si>
  <si>
    <t>3-1-01-1-02-6-01</t>
  </si>
  <si>
    <t>RECAUDO ACUMULADO</t>
  </si>
  <si>
    <t>RECAUDO DEL MES</t>
  </si>
  <si>
    <t>PROCESO GESTIÓN FINANCIERA</t>
  </si>
  <si>
    <t>Código</t>
  </si>
  <si>
    <t>GFFT63</t>
  </si>
  <si>
    <t>INFORME MENSUAL DE EJECUCIÓN DEL PRESUPUESTO DE INGRESOS</t>
  </si>
  <si>
    <t>Versión</t>
  </si>
  <si>
    <t>Fecha</t>
  </si>
  <si>
    <t>19 10 00   SUPERINTENDENCIA NACIONAL DE SALUD</t>
  </si>
  <si>
    <t>POSICION CATALOGO PRESUPUESTAL</t>
  </si>
  <si>
    <t>RECAUDO ACUMULADO VIGENCIA ANTERIOR  Y VIGENCIA ACTUAL</t>
  </si>
  <si>
    <t>3-1-01-1-02-5-02-08-09</t>
  </si>
  <si>
    <t>TOTAL VENTA DE BIENES Y SERVICIOS</t>
  </si>
  <si>
    <t>COORDINADOR DEL GRUPO DE TESORERIA</t>
  </si>
  <si>
    <t>TOTAL TRANSFERENCIAS CORRIENTES</t>
  </si>
  <si>
    <t>RECURSOS PROPIOS DE ESTABLECIMIENTOS PÚBLICOS</t>
  </si>
  <si>
    <t>INGRESOS CORRIENTES</t>
  </si>
  <si>
    <t>INGRESOS NO TRIBUTARIOS</t>
  </si>
  <si>
    <t>CONTRIBUCIÓN DE VIGILANCIA</t>
  </si>
  <si>
    <t>TASA VIGILADOS</t>
  </si>
  <si>
    <t>INTERESES DE MORA</t>
  </si>
  <si>
    <t xml:space="preserve">SERVICIOS DE COPIA Y REPRODUCCIÓN </t>
  </si>
  <si>
    <t>OTROS SERVICIOS DE FABRICACIÓN; SERVICIOS DE EDICIÓN, IMPRESIÓN Y REPRODUCCIÓN; SERVICIOS DE RECUPERACIÓN DE MATERIALES</t>
  </si>
  <si>
    <t>SENTENCIAS Y CONCILIACIONES</t>
  </si>
  <si>
    <t>TRANSFERENCIAS DE OTRAS ENTIDADES DEL GOBIERNO GENERAL</t>
  </si>
  <si>
    <t>TRANSFERENCIAS CORRIENTES</t>
  </si>
  <si>
    <t>REINTEGROS Y OTROS RECURSOS NO APROPIADOS</t>
  </si>
  <si>
    <t>VENTA DE BIENES Y SERVICIOS</t>
  </si>
  <si>
    <t>INDEMNIZACIONES RELACIONADAS CON SEGUROS NO DE VIDA</t>
  </si>
  <si>
    <t>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</si>
</sst>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(* #,##0.00_);_(* \(#,##0.00\);_(* &quot;-&quot;??_);_(@_)"/>
    <numFmt numFmtId="166" formatCode="_(* #,##0_);_(* \(#,##0\);_(* &quot;-&quot;??_);_(@_)"/>
    <numFmt numFmtId="167" formatCode="_ * #.##0.00_ ;_ * \-#.##0.00_ ;_ * &quot;-&quot;??_ ;_ @_ "/>
    <numFmt numFmtId="168" formatCode="_-* #.##0_-;\-* #.##0_-;_-* &quot;-&quot;_-;_-@_-"/>
    <numFmt numFmtId="169" formatCode="_(* #.##0.00_);_(* \(#.##0.00\);_(* &quot;-&quot;??_);_(@_)"/>
    <numFmt numFmtId="170" formatCode="_(&quot;$&quot;* #.##0_);_(&quot;$&quot;* \(#.##0\);_(&quot;$&quot;* &quot;-&quot;_);_(@_)"/>
    <numFmt numFmtId="171" formatCode="_(* #.##0_);_(* \(#.##0\);_(* &quot;-&quot;_);_(@_)"/>
    <numFmt numFmtId="172" formatCode="_-&quot;$&quot;\ * #.##0.00_-;\-&quot;$&quot;\ * #.##0.00_-;_-&quot;$&quot;\ * &quot;-&quot;??_-;_-@_-"/>
    <numFmt numFmtId="173" formatCode="_-* #.##0.00_-;\-* #.##0.00_-;_-* &quot;-&quot;??_-;_-@_-"/>
    <numFmt numFmtId="174" formatCode="_(&quot;$&quot;* #,##0_);_(&quot;$&quot;* \(#,##0\);_(&quot;$&quot;* &quot;-&quot;_);_(@_)"/>
    <numFmt numFmtId="175" formatCode="_(* #,##0_);_(* \(#,##0\);_(* &quot;-&quot;_);_(@_)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11"/>
      <color rgb="FF444444"/>
      <name val="Calibri"/>
      <family val="2"/>
      <charset val="1"/>
    </font>
    <font>
      <sz val="10"/>
      <color indexed="81"/>
      <name val="Calibri"/>
      <family val="2"/>
      <scheme val="minor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23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0">
    <xf numFmtId="0" fontId="0" fillId="0" borderId="0"/>
    <xf numFmtId="165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6" fillId="0" borderId="0"/>
    <xf numFmtId="0" fontId="12" fillId="0" borderId="0"/>
    <xf numFmtId="41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7" fillId="0" borderId="0"/>
    <xf numFmtId="172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8" fontId="13" fillId="0" borderId="0" applyFont="0" applyFill="0" applyBorder="0" applyAlignment="0" applyProtection="0"/>
    <xf numFmtId="173" fontId="7" fillId="0" borderId="0" applyFont="0" applyFill="0" applyBorder="0" applyAlignment="0" applyProtection="0"/>
    <xf numFmtId="169" fontId="13" fillId="0" borderId="0" applyFont="0" applyFill="0" applyBorder="0" applyAlignment="0" applyProtection="0"/>
    <xf numFmtId="173" fontId="16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2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0" borderId="0">
      <alignment wrapText="1"/>
    </xf>
    <xf numFmtId="0" fontId="17" fillId="0" borderId="0"/>
    <xf numFmtId="41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2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14" fillId="2" borderId="0" xfId="0" applyFont="1" applyFill="1" applyAlignment="1">
      <alignment horizontal="center"/>
    </xf>
    <xf numFmtId="165" fontId="13" fillId="0" borderId="0" xfId="1" applyFont="1"/>
    <xf numFmtId="0" fontId="13" fillId="0" borderId="0" xfId="0" applyFont="1"/>
    <xf numFmtId="0" fontId="14" fillId="0" borderId="0" xfId="0" applyFont="1" applyAlignment="1">
      <alignment wrapText="1"/>
    </xf>
    <xf numFmtId="166" fontId="13" fillId="0" borderId="0" xfId="0" applyNumberFormat="1" applyFont="1"/>
    <xf numFmtId="0" fontId="14" fillId="0" borderId="0" xfId="0" applyFont="1"/>
    <xf numFmtId="0" fontId="15" fillId="0" borderId="0" xfId="0" applyFont="1"/>
    <xf numFmtId="166" fontId="15" fillId="0" borderId="0" xfId="1" applyNumberFormat="1" applyFont="1"/>
    <xf numFmtId="166" fontId="15" fillId="0" borderId="0" xfId="0" applyNumberFormat="1" applyFont="1"/>
    <xf numFmtId="0" fontId="13" fillId="0" borderId="0" xfId="0" applyFont="1" applyAlignment="1">
      <alignment vertical="center"/>
    </xf>
    <xf numFmtId="3" fontId="13" fillId="0" borderId="0" xfId="0" applyNumberFormat="1" applyFont="1"/>
    <xf numFmtId="165" fontId="14" fillId="0" borderId="0" xfId="0" applyNumberFormat="1" applyFont="1" applyAlignment="1">
      <alignment wrapText="1"/>
    </xf>
    <xf numFmtId="0" fontId="19" fillId="5" borderId="8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14" fontId="19" fillId="5" borderId="10" xfId="0" applyNumberFormat="1" applyFont="1" applyFill="1" applyBorder="1" applyAlignment="1">
      <alignment horizontal="center" vertical="center"/>
    </xf>
    <xf numFmtId="0" fontId="14" fillId="2" borderId="23" xfId="0" applyFont="1" applyFill="1" applyBorder="1"/>
    <xf numFmtId="0" fontId="14" fillId="2" borderId="2" xfId="0" applyFont="1" applyFill="1" applyBorder="1"/>
    <xf numFmtId="0" fontId="14" fillId="2" borderId="24" xfId="0" applyFont="1" applyFill="1" applyBorder="1"/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20" fillId="2" borderId="25" xfId="0" applyFont="1" applyFill="1" applyBorder="1"/>
    <xf numFmtId="0" fontId="21" fillId="2" borderId="0" xfId="0" applyFont="1" applyFill="1"/>
    <xf numFmtId="165" fontId="21" fillId="2" borderId="0" xfId="1" applyFont="1" applyFill="1" applyBorder="1"/>
    <xf numFmtId="0" fontId="20" fillId="2" borderId="0" xfId="0" applyFont="1" applyFill="1"/>
    <xf numFmtId="0" fontId="21" fillId="2" borderId="26" xfId="0" applyFont="1" applyFill="1" applyBorder="1"/>
    <xf numFmtId="0" fontId="21" fillId="0" borderId="0" xfId="0" applyFont="1"/>
    <xf numFmtId="0" fontId="21" fillId="2" borderId="25" xfId="0" applyFont="1" applyFill="1" applyBorder="1"/>
    <xf numFmtId="0" fontId="22" fillId="6" borderId="27" xfId="0" applyFont="1" applyFill="1" applyBorder="1" applyAlignment="1">
      <alignment horizontal="center" vertical="center" wrapText="1"/>
    </xf>
    <xf numFmtId="0" fontId="22" fillId="6" borderId="11" xfId="0" applyFont="1" applyFill="1" applyBorder="1" applyAlignment="1">
      <alignment horizontal="center" vertical="center" wrapText="1"/>
    </xf>
    <xf numFmtId="0" fontId="22" fillId="6" borderId="28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left" vertical="center"/>
    </xf>
    <xf numFmtId="0" fontId="20" fillId="0" borderId="11" xfId="0" applyFont="1" applyBorder="1" applyAlignment="1">
      <alignment vertical="center"/>
    </xf>
    <xf numFmtId="166" fontId="20" fillId="0" borderId="1" xfId="1" applyNumberFormat="1" applyFont="1" applyFill="1" applyBorder="1"/>
    <xf numFmtId="166" fontId="20" fillId="0" borderId="1" xfId="1" applyNumberFormat="1" applyFont="1" applyBorder="1"/>
    <xf numFmtId="166" fontId="20" fillId="0" borderId="7" xfId="1" applyNumberFormat="1" applyFont="1" applyBorder="1"/>
    <xf numFmtId="0" fontId="20" fillId="7" borderId="11" xfId="0" applyFont="1" applyFill="1" applyBorder="1" applyAlignment="1">
      <alignment vertical="center"/>
    </xf>
    <xf numFmtId="166" fontId="20" fillId="7" borderId="1" xfId="1" applyNumberFormat="1" applyFont="1" applyFill="1" applyBorder="1" applyAlignment="1">
      <alignment vertical="center"/>
    </xf>
    <xf numFmtId="166" fontId="20" fillId="7" borderId="7" xfId="1" applyNumberFormat="1" applyFont="1" applyFill="1" applyBorder="1" applyAlignment="1">
      <alignment vertical="center"/>
    </xf>
    <xf numFmtId="166" fontId="21" fillId="0" borderId="1" xfId="1" applyNumberFormat="1" applyFont="1" applyBorder="1"/>
    <xf numFmtId="166" fontId="21" fillId="0" borderId="7" xfId="1" applyNumberFormat="1" applyFont="1" applyFill="1" applyBorder="1"/>
    <xf numFmtId="166" fontId="21" fillId="0" borderId="1" xfId="1" applyNumberFormat="1" applyFont="1" applyFill="1" applyBorder="1"/>
    <xf numFmtId="166" fontId="21" fillId="0" borderId="7" xfId="1" applyNumberFormat="1" applyFont="1" applyFill="1" applyBorder="1" applyAlignment="1">
      <alignment vertical="center"/>
    </xf>
    <xf numFmtId="166" fontId="21" fillId="0" borderId="1" xfId="1" applyNumberFormat="1" applyFont="1" applyFill="1" applyBorder="1" applyAlignment="1">
      <alignment horizontal="right"/>
    </xf>
    <xf numFmtId="0" fontId="20" fillId="8" borderId="11" xfId="0" applyFont="1" applyFill="1" applyBorder="1" applyAlignment="1">
      <alignment vertical="center"/>
    </xf>
    <xf numFmtId="166" fontId="20" fillId="8" borderId="1" xfId="1" applyNumberFormat="1" applyFont="1" applyFill="1" applyBorder="1" applyAlignment="1">
      <alignment horizontal="right"/>
    </xf>
    <xf numFmtId="41" fontId="13" fillId="0" borderId="0" xfId="34" applyFont="1"/>
    <xf numFmtId="166" fontId="21" fillId="0" borderId="1" xfId="1" applyNumberFormat="1" applyFont="1" applyBorder="1" applyAlignment="1">
      <alignment horizontal="right"/>
    </xf>
    <xf numFmtId="166" fontId="21" fillId="0" borderId="7" xfId="1" applyNumberFormat="1" applyFont="1" applyFill="1" applyBorder="1" applyAlignment="1">
      <alignment horizontal="right" vertical="center"/>
    </xf>
    <xf numFmtId="166" fontId="20" fillId="0" borderId="1" xfId="1" applyNumberFormat="1" applyFont="1" applyFill="1" applyBorder="1" applyAlignment="1">
      <alignment horizontal="right"/>
    </xf>
    <xf numFmtId="166" fontId="21" fillId="0" borderId="7" xfId="1" applyNumberFormat="1" applyFont="1" applyFill="1" applyBorder="1" applyAlignment="1">
      <alignment horizontal="right"/>
    </xf>
    <xf numFmtId="166" fontId="20" fillId="0" borderId="7" xfId="1" applyNumberFormat="1" applyFont="1" applyFill="1" applyBorder="1" applyAlignment="1">
      <alignment horizontal="right" vertical="center"/>
    </xf>
    <xf numFmtId="166" fontId="20" fillId="8" borderId="1" xfId="1" applyNumberFormat="1" applyFont="1" applyFill="1" applyBorder="1"/>
    <xf numFmtId="166" fontId="21" fillId="0" borderId="7" xfId="1" applyNumberFormat="1" applyFont="1" applyBorder="1"/>
    <xf numFmtId="0" fontId="20" fillId="3" borderId="11" xfId="0" applyFont="1" applyFill="1" applyBorder="1" applyAlignment="1">
      <alignment vertical="center"/>
    </xf>
    <xf numFmtId="166" fontId="20" fillId="3" borderId="1" xfId="1" applyNumberFormat="1" applyFont="1" applyFill="1" applyBorder="1"/>
    <xf numFmtId="166" fontId="20" fillId="3" borderId="7" xfId="1" applyNumberFormat="1" applyFont="1" applyFill="1" applyBorder="1"/>
    <xf numFmtId="166" fontId="21" fillId="3" borderId="1" xfId="1" applyNumberFormat="1" applyFont="1" applyFill="1" applyBorder="1"/>
    <xf numFmtId="166" fontId="21" fillId="3" borderId="7" xfId="1" applyNumberFormat="1" applyFont="1" applyFill="1" applyBorder="1"/>
    <xf numFmtId="166" fontId="21" fillId="2" borderId="0" xfId="0" applyNumberFormat="1" applyFont="1" applyFill="1"/>
    <xf numFmtId="43" fontId="21" fillId="2" borderId="0" xfId="0" applyNumberFormat="1" applyFont="1" applyFill="1"/>
    <xf numFmtId="0" fontId="20" fillId="2" borderId="2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5" fontId="20" fillId="2" borderId="0" xfId="1" applyFont="1" applyFill="1" applyBorder="1" applyAlignment="1">
      <alignment horizontal="center" vertical="center"/>
    </xf>
    <xf numFmtId="165" fontId="20" fillId="2" borderId="0" xfId="0" applyNumberFormat="1" applyFont="1" applyFill="1" applyAlignment="1">
      <alignment horizontal="center" vertical="center"/>
    </xf>
    <xf numFmtId="165" fontId="20" fillId="2" borderId="26" xfId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14" fillId="2" borderId="29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165" fontId="14" fillId="2" borderId="4" xfId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/>
    <xf numFmtId="0" fontId="14" fillId="2" borderId="5" xfId="0" applyFont="1" applyFill="1" applyBorder="1" applyAlignment="1">
      <alignment horizontal="center"/>
    </xf>
    <xf numFmtId="166" fontId="20" fillId="0" borderId="11" xfId="1" applyNumberFormat="1" applyFont="1" applyFill="1" applyBorder="1"/>
    <xf numFmtId="0" fontId="21" fillId="0" borderId="27" xfId="0" applyFont="1" applyBorder="1" applyAlignment="1">
      <alignment horizontal="left" vertical="center"/>
    </xf>
    <xf numFmtId="3" fontId="0" fillId="0" borderId="0" xfId="0" applyNumberFormat="1"/>
    <xf numFmtId="3" fontId="14" fillId="0" borderId="0" xfId="0" applyNumberFormat="1" applyFont="1"/>
    <xf numFmtId="3" fontId="13" fillId="0" borderId="0" xfId="0" applyNumberFormat="1" applyFont="1" applyAlignment="1">
      <alignment vertical="center"/>
    </xf>
    <xf numFmtId="0" fontId="20" fillId="2" borderId="2" xfId="0" applyFont="1" applyFill="1" applyBorder="1"/>
    <xf numFmtId="0" fontId="20" fillId="2" borderId="2" xfId="0" applyFont="1" applyFill="1" applyBorder="1" applyAlignment="1">
      <alignment horizontal="center"/>
    </xf>
    <xf numFmtId="4" fontId="13" fillId="0" borderId="0" xfId="0" applyNumberFormat="1" applyFont="1"/>
    <xf numFmtId="165" fontId="20" fillId="0" borderId="11" xfId="1" applyFont="1" applyFill="1" applyBorder="1"/>
    <xf numFmtId="4" fontId="23" fillId="0" borderId="0" xfId="0" applyNumberFormat="1" applyFont="1"/>
    <xf numFmtId="4" fontId="13" fillId="0" borderId="0" xfId="0" applyNumberFormat="1" applyFont="1" applyAlignment="1">
      <alignment vertical="center"/>
    </xf>
    <xf numFmtId="165" fontId="20" fillId="0" borderId="1" xfId="1" applyFont="1" applyBorder="1"/>
    <xf numFmtId="166" fontId="21" fillId="4" borderId="1" xfId="1" applyNumberFormat="1" applyFont="1" applyFill="1" applyBorder="1"/>
    <xf numFmtId="3" fontId="13" fillId="4" borderId="0" xfId="0" applyNumberFormat="1" applyFont="1" applyFill="1"/>
    <xf numFmtId="166" fontId="21" fillId="4" borderId="1" xfId="1" applyNumberFormat="1" applyFont="1" applyFill="1" applyBorder="1" applyAlignment="1">
      <alignment horizontal="right"/>
    </xf>
    <xf numFmtId="43" fontId="13" fillId="0" borderId="0" xfId="0" applyNumberFormat="1" applyFont="1"/>
    <xf numFmtId="0" fontId="13" fillId="2" borderId="3" xfId="0" applyFont="1" applyFill="1" applyBorder="1"/>
    <xf numFmtId="0" fontId="20" fillId="0" borderId="6" xfId="0" applyFont="1" applyBorder="1" applyAlignment="1">
      <alignment horizontal="left" vertical="center"/>
    </xf>
    <xf numFmtId="0" fontId="20" fillId="8" borderId="1" xfId="0" applyFont="1" applyFill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166" fontId="20" fillId="8" borderId="7" xfId="1" applyNumberFormat="1" applyFont="1" applyFill="1" applyBorder="1" applyAlignment="1">
      <alignment horizontal="right"/>
    </xf>
    <xf numFmtId="166" fontId="20" fillId="0" borderId="7" xfId="1" applyNumberFormat="1" applyFont="1" applyFill="1" applyBorder="1"/>
    <xf numFmtId="166" fontId="20" fillId="8" borderId="7" xfId="1" applyNumberFormat="1" applyFont="1" applyFill="1" applyBorder="1"/>
    <xf numFmtId="0" fontId="20" fillId="8" borderId="27" xfId="0" applyFont="1" applyFill="1" applyBorder="1" applyAlignment="1">
      <alignment horizontal="left" vertical="center"/>
    </xf>
    <xf numFmtId="0" fontId="20" fillId="8" borderId="6" xfId="0" applyFont="1" applyFill="1" applyBorder="1" applyAlignment="1">
      <alignment horizontal="left" vertical="center"/>
    </xf>
    <xf numFmtId="0" fontId="20" fillId="3" borderId="27" xfId="0" applyFont="1" applyFill="1" applyBorder="1" applyAlignment="1">
      <alignment horizontal="left" vertical="center"/>
    </xf>
    <xf numFmtId="0" fontId="20" fillId="7" borderId="27" xfId="0" applyFont="1" applyFill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/>
    </xf>
    <xf numFmtId="0" fontId="20" fillId="2" borderId="11" xfId="0" applyFont="1" applyFill="1" applyBorder="1" applyAlignment="1">
      <alignment horizontal="center"/>
    </xf>
  </cellXfs>
  <cellStyles count="70">
    <cellStyle name="Millares" xfId="1" builtinId="3"/>
    <cellStyle name="Millares [0] 10" xfId="52" xr:uid="{B9DB7C9C-2F1A-4333-8F5C-D82EA2880DFE}"/>
    <cellStyle name="Millares [0] 11" xfId="61" xr:uid="{DFAF536F-495C-4889-BAC3-71F589D6E1BD}"/>
    <cellStyle name="Millares [0] 2" xfId="6" xr:uid="{DDDD4CE7-5683-45DA-B4F7-43D621D9E8B6}"/>
    <cellStyle name="Millares [0] 2 2" xfId="24" xr:uid="{C727B8DF-4482-466B-A186-0A86A1AD193B}"/>
    <cellStyle name="Millares [0] 2 3" xfId="30" xr:uid="{07E5294E-7920-4085-B8DB-851B6B8A680C}"/>
    <cellStyle name="Millares [0] 2 4" xfId="34" xr:uid="{CDB3529A-DFE6-4D5C-A1CF-966028FD8921}"/>
    <cellStyle name="Millares [0] 2 5" xfId="41" xr:uid="{A0F3A662-0C95-4CF9-8FF2-E226E93304FC}"/>
    <cellStyle name="Millares [0] 3" xfId="9" xr:uid="{AF5C7273-C729-4493-88FD-D5D306E15A33}"/>
    <cellStyle name="Millares [0] 4" xfId="13" xr:uid="{CEFF66BE-E3A7-4D7E-A1F1-E211DEA297D7}"/>
    <cellStyle name="Millares [0] 5" xfId="15" xr:uid="{930D0E51-BAAE-47DB-AEE7-A3A614BAC880}"/>
    <cellStyle name="Millares [0] 6" xfId="18" xr:uid="{82DED916-6296-4037-9584-35CAD813D72C}"/>
    <cellStyle name="Millares [0] 7" xfId="21" xr:uid="{9BF0947F-54D6-49F5-AE36-FBD82717860F}"/>
    <cellStyle name="Millares [0] 8" xfId="28" xr:uid="{953A67BF-B3F5-4AE1-AA58-FB096B2906F0}"/>
    <cellStyle name="Millares [0] 9" xfId="45" xr:uid="{4BE42B27-1641-4078-971A-1DEC59D31FED}"/>
    <cellStyle name="Millares 10" xfId="36" xr:uid="{8F503D70-9202-46F5-BE04-69ECAA5B1006}"/>
    <cellStyle name="Millares 11" xfId="44" xr:uid="{45F12390-2772-4FC8-99BA-5A095C998090}"/>
    <cellStyle name="Millares 12" xfId="49" xr:uid="{0662A1CD-28CA-4405-B347-B105A6F330F9}"/>
    <cellStyle name="Millares 13" xfId="54" xr:uid="{D8177BD7-62BD-48DD-86AB-A60F1367B7FA}"/>
    <cellStyle name="Millares 14" xfId="62" xr:uid="{4401F75B-F4E6-4B0B-8F43-237A201F673E}"/>
    <cellStyle name="Millares 15" xfId="64" xr:uid="{83AE1381-6A06-4B13-B743-48386D1C9593}"/>
    <cellStyle name="Millares 16" xfId="69" xr:uid="{BD9D24A8-8AC9-45AA-A1FB-F46476EEBE1C}"/>
    <cellStyle name="Millares 2" xfId="7" xr:uid="{F736C92F-EC53-4BC6-B363-04C16BAC21D3}"/>
    <cellStyle name="Millares 2 2" xfId="32" xr:uid="{E01456BE-2501-441F-8B05-ACF0D682A0E7}"/>
    <cellStyle name="Millares 2 3" xfId="39" xr:uid="{0DEB68E9-3221-4A90-86D8-262064B20F20}"/>
    <cellStyle name="Millares 3" xfId="8" xr:uid="{8E0B671F-E603-44FB-B6A8-3C9104F423EF}"/>
    <cellStyle name="Millares 3 2" xfId="10" xr:uid="{EEE7EC0D-23C8-45D0-BA31-CF05A32FD84C}"/>
    <cellStyle name="Millares 3 2 2" xfId="16" xr:uid="{87185F94-6B26-4674-9800-0ECB3E783B6B}"/>
    <cellStyle name="Millares 3 2 2 2" xfId="25" xr:uid="{32625A1C-2C30-421D-9C45-68F3991F6BA5}"/>
    <cellStyle name="Millares 3 2 2 3" xfId="42" xr:uid="{0CEC2734-8183-4FFE-8EED-3FD14B03AA0D}"/>
    <cellStyle name="Millares 3 3" xfId="37" xr:uid="{CEF8C4CD-51EB-4EE1-9977-6BC8471973C2}"/>
    <cellStyle name="Millares 3 4" xfId="51" xr:uid="{E3AF51F5-2C6D-4A61-BFAC-B2DE073E5008}"/>
    <cellStyle name="Millares 3 5" xfId="57" xr:uid="{451B5787-7FCA-47D8-920B-D7572E488C7D}"/>
    <cellStyle name="Millares 4" xfId="11" xr:uid="{C09E06FA-F731-4328-9B89-A6A0F4F87961}"/>
    <cellStyle name="Millares 5" xfId="19" xr:uid="{564E29D5-7E37-4351-BBCF-0FA1172601E3}"/>
    <cellStyle name="Millares 5 2" xfId="58" xr:uid="{43756144-73B7-45D3-B9B1-1E10A2C6C0C5}"/>
    <cellStyle name="Millares 6" xfId="22" xr:uid="{57CA9ABC-14A1-463D-A3CD-55AE8B5A0C1A}"/>
    <cellStyle name="Millares 7" xfId="29" xr:uid="{F8B7D75D-7E12-4460-A78C-5C7665090542}"/>
    <cellStyle name="Millares 8" xfId="31" xr:uid="{8E2F9B18-1932-4BB8-A5C1-FFE01E4ABBC9}"/>
    <cellStyle name="Millares 9" xfId="33" xr:uid="{56EFD06D-D784-4EF6-899D-10A547238135}"/>
    <cellStyle name="Moneda [0] 2" xfId="23" xr:uid="{9A6508DF-DF62-4A32-870E-170A2C5897EF}"/>
    <cellStyle name="Moneda [0] 2 2" xfId="43" xr:uid="{97F27889-826F-4BD4-B30A-C9A76983551B}"/>
    <cellStyle name="Moneda [0] 3" xfId="38" xr:uid="{40C14739-0523-41F2-A8D4-8DB67B8B028D}"/>
    <cellStyle name="Moneda [0] 4" xfId="40" xr:uid="{859FD231-9E36-44D9-B8B7-40FEAC3AA2E7}"/>
    <cellStyle name="Moneda [0] 5" xfId="50" xr:uid="{28FABEA4-9C50-4342-9614-79514B4EC996}"/>
    <cellStyle name="Moneda [0] 6" xfId="56" xr:uid="{F0578FEE-EF63-45E1-83C9-EC8A6771773A}"/>
    <cellStyle name="Moneda [0] 7" xfId="67" xr:uid="{93594970-9780-44A4-A372-E2DBF89E380B}"/>
    <cellStyle name="Moneda 2" xfId="27" xr:uid="{90EC8DB9-B349-4385-9BD3-2113CA9F2101}"/>
    <cellStyle name="Moneda 3" xfId="46" xr:uid="{87100E4A-2550-4DAE-AA82-3835ECCFB3D6}"/>
    <cellStyle name="Moneda 4" xfId="48" xr:uid="{E089E075-4962-4133-9AFA-F4C87D4B8840}"/>
    <cellStyle name="Moneda 5" xfId="55" xr:uid="{B63AC2E3-C87D-41AE-9406-94587E0F7B81}"/>
    <cellStyle name="Moneda 6" xfId="65" xr:uid="{B16A16FB-2CC0-4C95-AF11-440045D2FD3A}"/>
    <cellStyle name="Normal" xfId="0" builtinId="0"/>
    <cellStyle name="Normal 10" xfId="35" xr:uid="{125FCD6B-56B6-47F8-956A-7B23DFAFF86E}"/>
    <cellStyle name="Normal 11" xfId="47" xr:uid="{2A755ACE-5E12-4071-B33D-AA5F0C2E1CD1}"/>
    <cellStyle name="Normal 12" xfId="53" xr:uid="{DB461D7C-BB0C-4B85-A5CC-3EC57CDFB821}"/>
    <cellStyle name="Normal 13" xfId="63" xr:uid="{70A3BD5A-8113-48A9-8E5D-7085F06BB1B7}"/>
    <cellStyle name="Normal 14" xfId="66" xr:uid="{A8F34626-E138-4FE1-B7A6-F1F32F6ED40E}"/>
    <cellStyle name="Normal 15" xfId="68" xr:uid="{063F5834-61A9-42D2-989E-316B8205ED3B}"/>
    <cellStyle name="Normal 2" xfId="2" xr:uid="{00000000-0005-0000-0000-000002000000}"/>
    <cellStyle name="Normal 3" xfId="4" xr:uid="{4A022D5B-88E7-49E7-8117-27BEDD7ED5D3}"/>
    <cellStyle name="Normal 3 2" xfId="59" xr:uid="{0F6241B4-A206-43F6-9776-C81428D7C73F}"/>
    <cellStyle name="Normal 4" xfId="5" xr:uid="{42B45EBD-C6A9-4759-903D-CC13D5EF5EA2}"/>
    <cellStyle name="Normal 4 2" xfId="60" xr:uid="{CE4D2EB9-1DB4-489A-8E3C-EDD41BD0BFD8}"/>
    <cellStyle name="Normal 5" xfId="12" xr:uid="{07242AF2-036D-4F7F-9644-351C5B17A0B8}"/>
    <cellStyle name="Normal 6" xfId="14" xr:uid="{A9C3E7C5-4927-430E-AAE3-90E68EC792CB}"/>
    <cellStyle name="Normal 7" xfId="17" xr:uid="{DF760D1B-FFCC-496D-A563-4473EB986F2A}"/>
    <cellStyle name="Normal 8" xfId="20" xr:uid="{1739BED4-59AD-415C-B8C2-DE7ACD927B7D}"/>
    <cellStyle name="Normal 9" xfId="26" xr:uid="{6AD5B689-D8AD-4638-8570-5261FB689282}"/>
    <cellStyle name="Porcentaje 2" xfId="3" xr:uid="{00000000-0005-0000-0000-000003000000}"/>
  </cellStyles>
  <dxfs count="0"/>
  <tableStyles count="0" defaultTableStyle="TableStyleMedium9" defaultPivotStyle="PivotStyleLight16"/>
  <colors>
    <mruColors>
      <color rgb="FF2E7631"/>
      <color rgb="FF232C12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45309</xdr:colOff>
      <xdr:row>1</xdr:row>
      <xdr:rowOff>26959</xdr:rowOff>
    </xdr:from>
    <xdr:to>
      <xdr:col>1</xdr:col>
      <xdr:colOff>1689341</xdr:colOff>
      <xdr:row>3</xdr:row>
      <xdr:rowOff>151761</xdr:rowOff>
    </xdr:to>
    <xdr:pic>
      <xdr:nvPicPr>
        <xdr:cNvPr id="2" name="Imagen 1" descr="Logo institucional Supersalud">
          <a:extLst>
            <a:ext uri="{FF2B5EF4-FFF2-40B4-BE49-F238E27FC236}">
              <a16:creationId xmlns:a16="http://schemas.microsoft.com/office/drawing/2014/main" id="{4F82098E-0E4C-4621-A31C-FB0D17E53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234" y="198409"/>
          <a:ext cx="1644032" cy="5534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45309</xdr:colOff>
      <xdr:row>1</xdr:row>
      <xdr:rowOff>26959</xdr:rowOff>
    </xdr:from>
    <xdr:to>
      <xdr:col>1</xdr:col>
      <xdr:colOff>1689341</xdr:colOff>
      <xdr:row>3</xdr:row>
      <xdr:rowOff>151761</xdr:rowOff>
    </xdr:to>
    <xdr:pic>
      <xdr:nvPicPr>
        <xdr:cNvPr id="2" name="Imagen 1" descr="Logo institucional Supersalud">
          <a:extLst>
            <a:ext uri="{FF2B5EF4-FFF2-40B4-BE49-F238E27FC236}">
              <a16:creationId xmlns:a16="http://schemas.microsoft.com/office/drawing/2014/main" id="{786F1F54-5FE8-4B1D-AFE6-03868D65A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106" y="197690"/>
          <a:ext cx="1644032" cy="547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E7128-AC2B-4EDC-9983-4FC40F3A3866}">
  <sheetPr>
    <tabColor rgb="FF00B050"/>
  </sheetPr>
  <dimension ref="B1:R60"/>
  <sheetViews>
    <sheetView showGridLines="0" topLeftCell="F25" zoomScale="106" zoomScaleNormal="106" workbookViewId="0">
      <selection activeCell="O44" sqref="O44"/>
    </sheetView>
  </sheetViews>
  <sheetFormatPr baseColWidth="10" defaultColWidth="11.42578125" defaultRowHeight="12.75" x14ac:dyDescent="0.2"/>
  <cols>
    <col min="1" max="1" width="2.42578125" style="3" customWidth="1"/>
    <col min="2" max="2" width="26.85546875" style="3" customWidth="1"/>
    <col min="3" max="3" width="40.85546875" style="3" customWidth="1"/>
    <col min="4" max="4" width="18" style="3" customWidth="1"/>
    <col min="5" max="5" width="16.7109375" style="3" customWidth="1"/>
    <col min="6" max="6" width="17.7109375" style="3" customWidth="1"/>
    <col min="7" max="7" width="17.42578125" style="3" customWidth="1"/>
    <col min="8" max="8" width="20.85546875" style="3" customWidth="1"/>
    <col min="9" max="9" width="14.28515625" style="3" customWidth="1"/>
    <col min="10" max="10" width="15.5703125" style="3" customWidth="1"/>
    <col min="11" max="11" width="16.85546875" style="3" customWidth="1"/>
    <col min="12" max="15" width="23.140625" style="3" customWidth="1"/>
    <col min="16" max="16" width="11.85546875" style="3" customWidth="1"/>
    <col min="17" max="17" width="13.5703125" style="3" bestFit="1" customWidth="1"/>
    <col min="18" max="18" width="13.140625" style="3" bestFit="1" customWidth="1"/>
    <col min="19" max="16384" width="11.42578125" style="3"/>
  </cols>
  <sheetData>
    <row r="1" spans="2:17" ht="13.5" thickBot="1" x14ac:dyDescent="0.25"/>
    <row r="2" spans="2:17" ht="18" customHeight="1" x14ac:dyDescent="0.2">
      <c r="B2" s="103"/>
      <c r="C2" s="106" t="s">
        <v>42</v>
      </c>
      <c r="D2" s="107"/>
      <c r="E2" s="107"/>
      <c r="F2" s="107"/>
      <c r="G2" s="107"/>
      <c r="H2" s="107"/>
      <c r="I2" s="107"/>
      <c r="J2" s="108"/>
      <c r="K2" s="13" t="s">
        <v>43</v>
      </c>
      <c r="L2" s="14" t="s">
        <v>44</v>
      </c>
    </row>
    <row r="3" spans="2:17" ht="15.75" x14ac:dyDescent="0.2">
      <c r="B3" s="104"/>
      <c r="C3" s="109" t="s">
        <v>45</v>
      </c>
      <c r="D3" s="110"/>
      <c r="E3" s="110"/>
      <c r="F3" s="110"/>
      <c r="G3" s="110"/>
      <c r="H3" s="110"/>
      <c r="I3" s="110"/>
      <c r="J3" s="111"/>
      <c r="K3" s="15" t="s">
        <v>46</v>
      </c>
      <c r="L3" s="16">
        <v>1</v>
      </c>
    </row>
    <row r="4" spans="2:17" ht="16.5" thickBot="1" x14ac:dyDescent="0.25">
      <c r="B4" s="105"/>
      <c r="C4" s="112"/>
      <c r="D4" s="113"/>
      <c r="E4" s="113"/>
      <c r="F4" s="113"/>
      <c r="G4" s="113"/>
      <c r="H4" s="113"/>
      <c r="I4" s="113"/>
      <c r="J4" s="114"/>
      <c r="K4" s="17" t="s">
        <v>47</v>
      </c>
      <c r="L4" s="18">
        <v>45198</v>
      </c>
    </row>
    <row r="5" spans="2:17" ht="25.5" customHeight="1" x14ac:dyDescent="0.2">
      <c r="B5" s="19"/>
      <c r="C5" s="20"/>
      <c r="D5" s="20"/>
      <c r="E5" s="20"/>
      <c r="F5" s="20"/>
      <c r="G5" s="20"/>
      <c r="H5" s="20"/>
      <c r="I5" s="20"/>
      <c r="J5" s="20"/>
      <c r="K5" s="20"/>
      <c r="L5" s="21"/>
    </row>
    <row r="6" spans="2:17" x14ac:dyDescent="0.2">
      <c r="B6" s="22"/>
      <c r="C6" s="1"/>
      <c r="D6" s="1"/>
      <c r="E6" s="1"/>
      <c r="F6" s="1"/>
      <c r="G6" s="1"/>
      <c r="H6" s="1"/>
      <c r="I6" s="1"/>
      <c r="J6" s="1"/>
      <c r="K6" s="1"/>
      <c r="L6" s="23"/>
    </row>
    <row r="7" spans="2:17" x14ac:dyDescent="0.2">
      <c r="B7" s="24" t="s">
        <v>11</v>
      </c>
      <c r="C7" s="81" t="s">
        <v>48</v>
      </c>
      <c r="D7" s="25"/>
      <c r="E7" s="25"/>
      <c r="F7" s="25"/>
      <c r="G7" s="25"/>
      <c r="H7" s="26"/>
      <c r="I7" s="25"/>
      <c r="J7" s="27" t="s">
        <v>10</v>
      </c>
      <c r="K7" s="82" t="s">
        <v>8</v>
      </c>
      <c r="L7" s="28"/>
    </row>
    <row r="8" spans="2:17" x14ac:dyDescent="0.2">
      <c r="B8" s="24"/>
      <c r="C8" s="29"/>
      <c r="D8" s="25"/>
      <c r="E8" s="25"/>
      <c r="F8" s="25"/>
      <c r="G8" s="25"/>
      <c r="H8" s="26"/>
      <c r="I8" s="26"/>
      <c r="J8" s="27" t="s">
        <v>12</v>
      </c>
      <c r="K8" s="82">
        <v>2024</v>
      </c>
      <c r="L8" s="28"/>
    </row>
    <row r="9" spans="2:17" x14ac:dyDescent="0.2">
      <c r="B9" s="30"/>
      <c r="C9" s="25"/>
      <c r="D9" s="25"/>
      <c r="E9" s="25"/>
      <c r="F9" s="25"/>
      <c r="G9" s="25"/>
      <c r="H9" s="25"/>
      <c r="I9" s="25"/>
      <c r="J9" s="25"/>
      <c r="K9" s="25"/>
      <c r="L9" s="28"/>
    </row>
    <row r="10" spans="2:17" s="4" customFormat="1" ht="50.25" customHeight="1" x14ac:dyDescent="0.2">
      <c r="B10" s="31" t="s">
        <v>49</v>
      </c>
      <c r="C10" s="32" t="s">
        <v>13</v>
      </c>
      <c r="D10" s="32" t="s">
        <v>0</v>
      </c>
      <c r="E10" s="32" t="s">
        <v>1</v>
      </c>
      <c r="F10" s="32" t="s">
        <v>2</v>
      </c>
      <c r="G10" s="32" t="s">
        <v>14</v>
      </c>
      <c r="H10" s="32" t="s">
        <v>50</v>
      </c>
      <c r="I10" s="32" t="s">
        <v>7</v>
      </c>
      <c r="J10" s="32" t="s">
        <v>3</v>
      </c>
      <c r="K10" s="32" t="s">
        <v>15</v>
      </c>
      <c r="L10" s="33" t="s">
        <v>16</v>
      </c>
      <c r="M10" s="95" t="s">
        <v>38</v>
      </c>
      <c r="N10" s="95" t="s">
        <v>41</v>
      </c>
      <c r="O10" s="95" t="s">
        <v>40</v>
      </c>
      <c r="P10" s="12"/>
    </row>
    <row r="11" spans="2:17" ht="23.25" customHeight="1" x14ac:dyDescent="0.2">
      <c r="B11" s="34">
        <v>3</v>
      </c>
      <c r="C11" s="35" t="s">
        <v>55</v>
      </c>
      <c r="D11" s="76">
        <f>+D12+D32</f>
        <v>308895895919</v>
      </c>
      <c r="E11" s="76">
        <f t="shared" ref="E11:K11" si="0">+E12+E32</f>
        <v>308895895.91900003</v>
      </c>
      <c r="F11" s="76">
        <f t="shared" si="0"/>
        <v>309204791814.91901</v>
      </c>
      <c r="G11" s="76" t="e">
        <f t="shared" si="0"/>
        <v>#REF!</v>
      </c>
      <c r="H11" s="84" t="e">
        <f t="shared" si="0"/>
        <v>#REF!</v>
      </c>
      <c r="I11" s="76">
        <f t="shared" si="0"/>
        <v>47717101</v>
      </c>
      <c r="J11" s="76">
        <f t="shared" si="0"/>
        <v>0</v>
      </c>
      <c r="K11" s="76" t="e">
        <f t="shared" si="0"/>
        <v>#REF!</v>
      </c>
      <c r="L11" s="38" t="e">
        <f>L12+L32</f>
        <v>#REF!</v>
      </c>
      <c r="M11" s="78">
        <f>F11/1000000</f>
        <v>309204.79181491898</v>
      </c>
      <c r="N11" s="78" t="e">
        <f>K11/1000000</f>
        <v>#REF!</v>
      </c>
      <c r="O11" s="11" t="e">
        <f>L11/1000000</f>
        <v>#REF!</v>
      </c>
      <c r="P11" s="83"/>
      <c r="Q11" s="11"/>
    </row>
    <row r="12" spans="2:17" s="10" customFormat="1" ht="21.75" customHeight="1" x14ac:dyDescent="0.25">
      <c r="B12" s="34" t="s">
        <v>17</v>
      </c>
      <c r="C12" s="39" t="s">
        <v>56</v>
      </c>
      <c r="D12" s="40">
        <f>D13</f>
        <v>233549735919</v>
      </c>
      <c r="E12" s="40">
        <f t="shared" ref="E12:K12" si="1">E13</f>
        <v>233549735.919</v>
      </c>
      <c r="F12" s="40">
        <f t="shared" si="1"/>
        <v>233783285654.91901</v>
      </c>
      <c r="G12" s="40" t="e">
        <f t="shared" si="1"/>
        <v>#REF!</v>
      </c>
      <c r="H12" s="40" t="e">
        <f t="shared" si="1"/>
        <v>#REF!</v>
      </c>
      <c r="I12" s="40">
        <f t="shared" si="1"/>
        <v>47717101</v>
      </c>
      <c r="J12" s="40">
        <f t="shared" si="1"/>
        <v>0</v>
      </c>
      <c r="K12" s="40" t="e">
        <f t="shared" si="1"/>
        <v>#REF!</v>
      </c>
      <c r="L12" s="41" t="e">
        <f>L13</f>
        <v>#REF!</v>
      </c>
      <c r="M12" s="78">
        <f t="shared" ref="M12:M38" si="2">F12/1000000</f>
        <v>233783.28565491902</v>
      </c>
      <c r="N12" s="78" t="e">
        <f t="shared" ref="N12:O39" si="3">K12/1000000</f>
        <v>#REF!</v>
      </c>
      <c r="O12" s="11" t="e">
        <f t="shared" si="3"/>
        <v>#REF!</v>
      </c>
      <c r="P12" s="85"/>
      <c r="Q12" s="86"/>
    </row>
    <row r="13" spans="2:17" s="6" customFormat="1" ht="15" customHeight="1" x14ac:dyDescent="0.25">
      <c r="B13" s="34" t="s">
        <v>18</v>
      </c>
      <c r="C13" s="35" t="s">
        <v>57</v>
      </c>
      <c r="D13" s="37">
        <f>D17+D20+D24+D27+D31</f>
        <v>233549735919</v>
      </c>
      <c r="E13" s="37">
        <f t="shared" ref="E13:L13" si="4">E17+E20+E24+E27+E31</f>
        <v>233549735.919</v>
      </c>
      <c r="F13" s="37">
        <f>D13+E13</f>
        <v>233783285654.91901</v>
      </c>
      <c r="G13" s="37" t="e">
        <f t="shared" si="4"/>
        <v>#REF!</v>
      </c>
      <c r="H13" s="87" t="e">
        <f t="shared" si="4"/>
        <v>#REF!</v>
      </c>
      <c r="I13" s="37">
        <f t="shared" si="4"/>
        <v>47717101</v>
      </c>
      <c r="J13" s="37">
        <f t="shared" si="4"/>
        <v>0</v>
      </c>
      <c r="K13" s="37" t="e">
        <f t="shared" si="4"/>
        <v>#REF!</v>
      </c>
      <c r="L13" s="37" t="e">
        <f t="shared" si="4"/>
        <v>#REF!</v>
      </c>
      <c r="M13" s="78">
        <f t="shared" si="2"/>
        <v>233783.28565491902</v>
      </c>
      <c r="N13" s="78" t="e">
        <f t="shared" si="3"/>
        <v>#REF!</v>
      </c>
      <c r="O13" s="11" t="e">
        <f t="shared" si="3"/>
        <v>#REF!</v>
      </c>
      <c r="P13" s="85"/>
      <c r="Q13" s="86"/>
    </row>
    <row r="14" spans="2:17" ht="15" customHeight="1" x14ac:dyDescent="0.2">
      <c r="B14" s="34"/>
      <c r="C14" s="35"/>
      <c r="D14" s="42"/>
      <c r="E14" s="42"/>
      <c r="F14" s="42"/>
      <c r="G14" s="42"/>
      <c r="H14" s="42"/>
      <c r="I14" s="42"/>
      <c r="J14" s="42"/>
      <c r="K14" s="42"/>
      <c r="L14" s="43"/>
      <c r="M14" s="78">
        <f t="shared" si="2"/>
        <v>0</v>
      </c>
      <c r="N14" s="78">
        <f t="shared" si="3"/>
        <v>0</v>
      </c>
      <c r="O14" s="11">
        <f t="shared" si="3"/>
        <v>0</v>
      </c>
      <c r="P14" s="83"/>
      <c r="Q14" s="86"/>
    </row>
    <row r="15" spans="2:17" ht="15" customHeight="1" x14ac:dyDescent="0.2">
      <c r="B15" s="77" t="s">
        <v>19</v>
      </c>
      <c r="C15" s="35" t="s">
        <v>58</v>
      </c>
      <c r="D15" s="44">
        <v>72502379382</v>
      </c>
      <c r="E15" s="44">
        <f>+D15/1000</f>
        <v>72502379.381999999</v>
      </c>
      <c r="F15" s="44"/>
      <c r="G15" s="44" t="e">
        <f>#REF!</f>
        <v>#REF!</v>
      </c>
      <c r="H15" s="44" t="e">
        <f>#REF!</f>
        <v>#REF!</v>
      </c>
      <c r="I15" s="44"/>
      <c r="J15" s="44"/>
      <c r="K15" s="42" t="e">
        <f>G15-I15</f>
        <v>#REF!</v>
      </c>
      <c r="L15" s="45" t="e">
        <f>H15-J15</f>
        <v>#REF!</v>
      </c>
      <c r="M15" s="78">
        <f t="shared" si="2"/>
        <v>0</v>
      </c>
      <c r="N15" s="78" t="e">
        <f t="shared" si="3"/>
        <v>#REF!</v>
      </c>
      <c r="O15" s="11" t="e">
        <f t="shared" si="3"/>
        <v>#REF!</v>
      </c>
      <c r="P15" s="11"/>
      <c r="Q15" s="2"/>
    </row>
    <row r="16" spans="2:17" ht="15" customHeight="1" x14ac:dyDescent="0.2">
      <c r="B16" s="77" t="s">
        <v>20</v>
      </c>
      <c r="C16" s="35" t="s">
        <v>58</v>
      </c>
      <c r="D16" s="44"/>
      <c r="E16" s="44"/>
      <c r="F16" s="42"/>
      <c r="G16" s="44" t="e">
        <f>#REF!</f>
        <v>#REF!</v>
      </c>
      <c r="H16" s="44" t="e">
        <f>#REF!</f>
        <v>#REF!</v>
      </c>
      <c r="I16" s="88">
        <v>7907749</v>
      </c>
      <c r="J16" s="46"/>
      <c r="K16" s="42" t="e">
        <f>G16-I16</f>
        <v>#REF!</v>
      </c>
      <c r="L16" s="45" t="e">
        <f>H16-J16</f>
        <v>#REF!</v>
      </c>
      <c r="M16" s="78">
        <f t="shared" si="2"/>
        <v>0</v>
      </c>
      <c r="N16" s="78" t="e">
        <f t="shared" si="3"/>
        <v>#REF!</v>
      </c>
      <c r="O16" s="89" t="e">
        <f>+(H16+I16)/1000</f>
        <v>#REF!</v>
      </c>
      <c r="P16" s="11"/>
      <c r="Q16" s="2"/>
    </row>
    <row r="17" spans="2:18" ht="15" customHeight="1" x14ac:dyDescent="0.2">
      <c r="B17" s="34" t="s">
        <v>21</v>
      </c>
      <c r="C17" s="47" t="s">
        <v>21</v>
      </c>
      <c r="D17" s="48">
        <f>D15+D16</f>
        <v>72502379382</v>
      </c>
      <c r="E17" s="48">
        <f t="shared" ref="E17:L17" si="5">E15+E16</f>
        <v>72502379.381999999</v>
      </c>
      <c r="F17" s="48">
        <f>D17+E17</f>
        <v>72574881761.382004</v>
      </c>
      <c r="G17" s="48" t="e">
        <f>G15+G16</f>
        <v>#REF!</v>
      </c>
      <c r="H17" s="48" t="e">
        <f t="shared" si="5"/>
        <v>#REF!</v>
      </c>
      <c r="I17" s="48">
        <f t="shared" si="5"/>
        <v>7907749</v>
      </c>
      <c r="J17" s="48">
        <f t="shared" si="5"/>
        <v>0</v>
      </c>
      <c r="K17" s="48" t="e">
        <f t="shared" si="5"/>
        <v>#REF!</v>
      </c>
      <c r="L17" s="48" t="e">
        <f t="shared" si="5"/>
        <v>#REF!</v>
      </c>
      <c r="M17" s="78">
        <f t="shared" si="2"/>
        <v>72574.881761381999</v>
      </c>
      <c r="N17" s="78" t="e">
        <f t="shared" si="3"/>
        <v>#REF!</v>
      </c>
      <c r="O17" s="11" t="e">
        <f t="shared" si="3"/>
        <v>#REF!</v>
      </c>
      <c r="P17" s="11"/>
      <c r="Q17" s="2"/>
      <c r="R17" s="5"/>
    </row>
    <row r="18" spans="2:18" ht="15" customHeight="1" x14ac:dyDescent="0.2">
      <c r="B18" s="77" t="s">
        <v>22</v>
      </c>
      <c r="C18" s="35" t="s">
        <v>59</v>
      </c>
      <c r="D18" s="50"/>
      <c r="E18" s="50"/>
      <c r="F18" s="50"/>
      <c r="G18" s="50" t="e">
        <f>#REF!+#REF!</f>
        <v>#REF!</v>
      </c>
      <c r="H18" s="50" t="e">
        <f>#REF!+#REF!</f>
        <v>#REF!</v>
      </c>
      <c r="I18" s="50"/>
      <c r="J18" s="50"/>
      <c r="K18" s="42" t="e">
        <f>G18-I18</f>
        <v>#REF!</v>
      </c>
      <c r="L18" s="51" t="e">
        <f>H18-J18</f>
        <v>#REF!</v>
      </c>
      <c r="M18" s="78">
        <f t="shared" si="2"/>
        <v>0</v>
      </c>
      <c r="N18" s="78" t="e">
        <f t="shared" si="3"/>
        <v>#REF!</v>
      </c>
      <c r="O18" s="11" t="e">
        <f t="shared" si="3"/>
        <v>#REF!</v>
      </c>
      <c r="P18" s="11"/>
      <c r="Q18" s="2"/>
    </row>
    <row r="19" spans="2:18" ht="15" customHeight="1" x14ac:dyDescent="0.2">
      <c r="B19" s="77" t="s">
        <v>23</v>
      </c>
      <c r="C19" s="35" t="s">
        <v>59</v>
      </c>
      <c r="D19" s="50"/>
      <c r="E19" s="50"/>
      <c r="F19" s="42"/>
      <c r="G19" s="46" t="e">
        <f>#REF!+#REF!</f>
        <v>#REF!</v>
      </c>
      <c r="H19" s="46" t="e">
        <f>#REF!+#REF!</f>
        <v>#REF!</v>
      </c>
      <c r="I19" s="90">
        <v>1536565</v>
      </c>
      <c r="J19" s="50"/>
      <c r="K19" s="42" t="e">
        <f>G19-I19</f>
        <v>#REF!</v>
      </c>
      <c r="L19" s="51" t="e">
        <f>H19-J19</f>
        <v>#REF!</v>
      </c>
      <c r="M19" s="78">
        <f t="shared" si="2"/>
        <v>0</v>
      </c>
      <c r="N19" s="78" t="e">
        <f t="shared" si="3"/>
        <v>#REF!</v>
      </c>
      <c r="O19" s="89" t="e">
        <f>+(H19+I19)/1000</f>
        <v>#REF!</v>
      </c>
      <c r="P19" s="11"/>
      <c r="Q19" s="2"/>
    </row>
    <row r="20" spans="2:18" ht="15" customHeight="1" x14ac:dyDescent="0.2">
      <c r="B20" s="34" t="s">
        <v>24</v>
      </c>
      <c r="C20" s="47" t="s">
        <v>24</v>
      </c>
      <c r="D20" s="48">
        <f>D18+D19</f>
        <v>0</v>
      </c>
      <c r="E20" s="48">
        <f t="shared" ref="E20:L20" si="6">E18+E19</f>
        <v>0</v>
      </c>
      <c r="F20" s="48">
        <f t="shared" si="6"/>
        <v>0</v>
      </c>
      <c r="G20" s="48" t="e">
        <f>G18+G19</f>
        <v>#REF!</v>
      </c>
      <c r="H20" s="48" t="e">
        <f t="shared" si="6"/>
        <v>#REF!</v>
      </c>
      <c r="I20" s="48">
        <f t="shared" si="6"/>
        <v>1536565</v>
      </c>
      <c r="J20" s="48">
        <f t="shared" si="6"/>
        <v>0</v>
      </c>
      <c r="K20" s="48" t="e">
        <f t="shared" si="6"/>
        <v>#REF!</v>
      </c>
      <c r="L20" s="48" t="e">
        <f t="shared" si="6"/>
        <v>#REF!</v>
      </c>
      <c r="M20" s="78">
        <f t="shared" si="2"/>
        <v>0</v>
      </c>
      <c r="N20" s="78" t="e">
        <f t="shared" si="3"/>
        <v>#REF!</v>
      </c>
      <c r="O20" s="11" t="e">
        <f t="shared" si="3"/>
        <v>#REF!</v>
      </c>
      <c r="P20" s="11"/>
      <c r="Q20" s="2"/>
    </row>
    <row r="21" spans="2:18" ht="15" customHeight="1" x14ac:dyDescent="0.2">
      <c r="B21" s="77" t="s">
        <v>25</v>
      </c>
      <c r="C21" s="35" t="s">
        <v>4</v>
      </c>
      <c r="D21" s="50">
        <v>8818339000</v>
      </c>
      <c r="E21" s="50">
        <f>+D21/1000</f>
        <v>8818339</v>
      </c>
      <c r="F21" s="50"/>
      <c r="G21" s="50" t="e">
        <f>#REF!</f>
        <v>#REF!</v>
      </c>
      <c r="H21" s="50" t="e">
        <f>#REF!</f>
        <v>#REF!</v>
      </c>
      <c r="I21" s="50"/>
      <c r="J21" s="50"/>
      <c r="K21" s="42" t="e">
        <f>G21-I21</f>
        <v>#REF!</v>
      </c>
      <c r="L21" s="51" t="e">
        <f>H21-J21</f>
        <v>#REF!</v>
      </c>
      <c r="M21" s="78">
        <f t="shared" si="2"/>
        <v>0</v>
      </c>
      <c r="N21" s="78" t="e">
        <f t="shared" si="3"/>
        <v>#REF!</v>
      </c>
      <c r="O21" s="11" t="e">
        <f t="shared" si="3"/>
        <v>#REF!</v>
      </c>
      <c r="P21" s="11"/>
      <c r="Q21" s="2"/>
    </row>
    <row r="22" spans="2:18" ht="15" customHeight="1" x14ac:dyDescent="0.2">
      <c r="B22" s="77" t="s">
        <v>26</v>
      </c>
      <c r="C22" s="35" t="s">
        <v>4</v>
      </c>
      <c r="D22" s="50"/>
      <c r="E22" s="50"/>
      <c r="F22" s="42"/>
      <c r="G22" s="50" t="e">
        <f>#REF!</f>
        <v>#REF!</v>
      </c>
      <c r="H22" s="50" t="e">
        <f>#REF!</f>
        <v>#REF!</v>
      </c>
      <c r="I22" s="90">
        <v>34541230</v>
      </c>
      <c r="J22" s="50">
        <v>0</v>
      </c>
      <c r="K22" s="42" t="e">
        <f t="shared" ref="K22:L23" si="7">G22-I22</f>
        <v>#REF!</v>
      </c>
      <c r="L22" s="51" t="e">
        <f t="shared" si="7"/>
        <v>#REF!</v>
      </c>
      <c r="M22" s="78">
        <f t="shared" si="2"/>
        <v>0</v>
      </c>
      <c r="N22" s="78" t="e">
        <f t="shared" si="3"/>
        <v>#REF!</v>
      </c>
      <c r="O22" s="89" t="e">
        <f>+(H22+I22)/1000</f>
        <v>#REF!</v>
      </c>
      <c r="P22" s="11"/>
      <c r="Q22" s="2" t="e">
        <f>SUM(O22:O23)</f>
        <v>#REF!</v>
      </c>
      <c r="R22" s="5"/>
    </row>
    <row r="23" spans="2:18" ht="15" customHeight="1" x14ac:dyDescent="0.2">
      <c r="B23" s="77" t="s">
        <v>27</v>
      </c>
      <c r="C23" s="35" t="s">
        <v>60</v>
      </c>
      <c r="D23" s="50"/>
      <c r="E23" s="50"/>
      <c r="F23" s="50"/>
      <c r="G23" s="50" t="e">
        <f>#REF!+#REF!</f>
        <v>#REF!</v>
      </c>
      <c r="H23" s="50" t="e">
        <f>#REF!+#REF!</f>
        <v>#REF!</v>
      </c>
      <c r="I23" s="90">
        <v>3731557</v>
      </c>
      <c r="J23" s="50">
        <v>0</v>
      </c>
      <c r="K23" s="42" t="e">
        <f t="shared" si="7"/>
        <v>#REF!</v>
      </c>
      <c r="L23" s="51" t="e">
        <f t="shared" si="7"/>
        <v>#REF!</v>
      </c>
      <c r="M23" s="78">
        <f t="shared" si="2"/>
        <v>0</v>
      </c>
      <c r="N23" s="78" t="e">
        <f t="shared" si="3"/>
        <v>#REF!</v>
      </c>
      <c r="O23" s="89" t="e">
        <f>+(H23+I23)/1000</f>
        <v>#REF!</v>
      </c>
      <c r="P23" s="11"/>
      <c r="Q23" s="2">
        <v>1579824</v>
      </c>
      <c r="R23" s="5"/>
    </row>
    <row r="24" spans="2:18" ht="15" customHeight="1" x14ac:dyDescent="0.2">
      <c r="B24" s="34" t="s">
        <v>28</v>
      </c>
      <c r="C24" s="47" t="s">
        <v>28</v>
      </c>
      <c r="D24" s="48">
        <f>D21+D22+D23</f>
        <v>8818339000</v>
      </c>
      <c r="E24" s="48">
        <f t="shared" ref="E24:L24" si="8">E21+E22+E23</f>
        <v>8818339</v>
      </c>
      <c r="F24" s="48">
        <f>D24+E24</f>
        <v>8827157339</v>
      </c>
      <c r="G24" s="48" t="e">
        <f t="shared" si="8"/>
        <v>#REF!</v>
      </c>
      <c r="H24" s="48" t="e">
        <f t="shared" si="8"/>
        <v>#REF!</v>
      </c>
      <c r="I24" s="48">
        <f t="shared" si="8"/>
        <v>38272787</v>
      </c>
      <c r="J24" s="48">
        <f t="shared" si="8"/>
        <v>0</v>
      </c>
      <c r="K24" s="48" t="e">
        <f t="shared" si="8"/>
        <v>#REF!</v>
      </c>
      <c r="L24" s="48" t="e">
        <f t="shared" si="8"/>
        <v>#REF!</v>
      </c>
      <c r="M24" s="78">
        <f t="shared" si="2"/>
        <v>8827.1573389999994</v>
      </c>
      <c r="N24" s="78" t="e">
        <f t="shared" si="3"/>
        <v>#REF!</v>
      </c>
      <c r="O24" s="11" t="e">
        <f t="shared" si="3"/>
        <v>#REF!</v>
      </c>
      <c r="P24" s="11"/>
      <c r="Q24" s="2">
        <v>1141962</v>
      </c>
      <c r="R24" s="5"/>
    </row>
    <row r="25" spans="2:18" ht="15" customHeight="1" x14ac:dyDescent="0.2">
      <c r="B25" s="77" t="s">
        <v>29</v>
      </c>
      <c r="C25" s="35" t="s">
        <v>61</v>
      </c>
      <c r="D25" s="52"/>
      <c r="E25" s="52"/>
      <c r="F25" s="52"/>
      <c r="G25" s="46" t="e">
        <f>#REF!</f>
        <v>#REF!</v>
      </c>
      <c r="H25" s="46" t="e">
        <f>#REF!</f>
        <v>#REF!</v>
      </c>
      <c r="I25" s="46"/>
      <c r="J25" s="46"/>
      <c r="K25" s="42" t="e">
        <f>G25-I25</f>
        <v>#REF!</v>
      </c>
      <c r="L25" s="53" t="e">
        <f>H25-J25</f>
        <v>#REF!</v>
      </c>
      <c r="M25" s="78">
        <f t="shared" si="2"/>
        <v>0</v>
      </c>
      <c r="N25" s="78" t="e">
        <f t="shared" si="3"/>
        <v>#REF!</v>
      </c>
      <c r="O25" s="11" t="e">
        <f t="shared" si="3"/>
        <v>#REF!</v>
      </c>
      <c r="P25" s="11"/>
      <c r="Q25" s="2">
        <v>1009771</v>
      </c>
    </row>
    <row r="26" spans="2:18" ht="24.75" customHeight="1" x14ac:dyDescent="0.2">
      <c r="B26" s="77" t="s">
        <v>51</v>
      </c>
      <c r="C26" s="35" t="s">
        <v>62</v>
      </c>
      <c r="D26" s="52">
        <v>0</v>
      </c>
      <c r="E26" s="52"/>
      <c r="F26" s="52"/>
      <c r="G26" s="46" t="e">
        <f>#REF!</f>
        <v>#REF!</v>
      </c>
      <c r="H26" s="46" t="e">
        <f>#REF!</f>
        <v>#REF!</v>
      </c>
      <c r="I26" s="46"/>
      <c r="J26" s="46"/>
      <c r="K26" s="42" t="e">
        <f>G26-I26</f>
        <v>#REF!</v>
      </c>
      <c r="L26" s="53" t="e">
        <f>H26-J26</f>
        <v>#REF!</v>
      </c>
      <c r="M26" s="78">
        <f t="shared" si="2"/>
        <v>0</v>
      </c>
      <c r="N26" s="78" t="e">
        <f t="shared" si="3"/>
        <v>#REF!</v>
      </c>
      <c r="O26" s="11" t="e">
        <f t="shared" si="3"/>
        <v>#REF!</v>
      </c>
      <c r="P26" s="11"/>
      <c r="Q26" s="2">
        <f>SUM(Q23:Q25)</f>
        <v>3731557</v>
      </c>
    </row>
    <row r="27" spans="2:18" ht="15" customHeight="1" x14ac:dyDescent="0.2">
      <c r="B27" s="34" t="s">
        <v>52</v>
      </c>
      <c r="C27" s="47" t="s">
        <v>67</v>
      </c>
      <c r="D27" s="48">
        <f>D25+D26</f>
        <v>0</v>
      </c>
      <c r="E27" s="48">
        <f t="shared" ref="E27:L27" si="9">E25+E26</f>
        <v>0</v>
      </c>
      <c r="F27" s="48">
        <f t="shared" si="9"/>
        <v>0</v>
      </c>
      <c r="G27" s="48" t="e">
        <f t="shared" si="9"/>
        <v>#REF!</v>
      </c>
      <c r="H27" s="48" t="e">
        <f t="shared" si="9"/>
        <v>#REF!</v>
      </c>
      <c r="I27" s="48">
        <f t="shared" si="9"/>
        <v>0</v>
      </c>
      <c r="J27" s="48">
        <f t="shared" si="9"/>
        <v>0</v>
      </c>
      <c r="K27" s="48" t="e">
        <f t="shared" si="9"/>
        <v>#REF!</v>
      </c>
      <c r="L27" s="48" t="e">
        <f t="shared" si="9"/>
        <v>#REF!</v>
      </c>
      <c r="M27" s="78">
        <f t="shared" si="2"/>
        <v>0</v>
      </c>
      <c r="N27" s="78" t="e">
        <f t="shared" si="3"/>
        <v>#REF!</v>
      </c>
      <c r="O27" s="11" t="e">
        <f t="shared" si="3"/>
        <v>#REF!</v>
      </c>
      <c r="P27" s="11"/>
      <c r="Q27" s="2"/>
    </row>
    <row r="28" spans="2:18" ht="15" customHeight="1" x14ac:dyDescent="0.2">
      <c r="B28" s="77" t="s">
        <v>39</v>
      </c>
      <c r="C28" s="35" t="s">
        <v>68</v>
      </c>
      <c r="D28" s="36"/>
      <c r="E28" s="36"/>
      <c r="F28" s="36"/>
      <c r="G28" s="46" t="e">
        <f>#REF!</f>
        <v>#REF!</v>
      </c>
      <c r="H28" s="46" t="e">
        <f>#REF!</f>
        <v>#REF!</v>
      </c>
      <c r="I28" s="36"/>
      <c r="J28" s="36"/>
      <c r="K28" s="36" t="e">
        <f>G28-I28</f>
        <v>#REF!</v>
      </c>
      <c r="L28" s="54" t="e">
        <f>H28-J28</f>
        <v>#REF!</v>
      </c>
      <c r="M28" s="78">
        <f t="shared" si="2"/>
        <v>0</v>
      </c>
      <c r="N28" s="78" t="e">
        <f t="shared" si="3"/>
        <v>#REF!</v>
      </c>
      <c r="O28" s="11" t="e">
        <f t="shared" si="3"/>
        <v>#REF!</v>
      </c>
      <c r="P28" s="11"/>
      <c r="Q28" s="2"/>
    </row>
    <row r="29" spans="2:18" ht="19.5" customHeight="1" x14ac:dyDescent="0.2">
      <c r="B29" s="77" t="s">
        <v>37</v>
      </c>
      <c r="C29" s="35" t="s">
        <v>63</v>
      </c>
      <c r="D29" s="36"/>
      <c r="E29" s="36"/>
      <c r="F29" s="36"/>
      <c r="G29" s="46" t="e">
        <f>#REF!</f>
        <v>#REF!</v>
      </c>
      <c r="H29" s="46" t="e">
        <f>#REF!</f>
        <v>#REF!</v>
      </c>
      <c r="I29" s="36"/>
      <c r="J29" s="36"/>
      <c r="K29" s="36" t="e">
        <f t="shared" ref="K29:L30" si="10">G29-I29</f>
        <v>#REF!</v>
      </c>
      <c r="L29" s="54" t="e">
        <f t="shared" si="10"/>
        <v>#REF!</v>
      </c>
      <c r="M29" s="78">
        <f t="shared" si="2"/>
        <v>0</v>
      </c>
      <c r="N29" s="78" t="e">
        <f t="shared" si="3"/>
        <v>#REF!</v>
      </c>
      <c r="O29" s="11" t="e">
        <f t="shared" si="3"/>
        <v>#REF!</v>
      </c>
      <c r="P29" s="11"/>
    </row>
    <row r="30" spans="2:18" ht="27.75" customHeight="1" x14ac:dyDescent="0.2">
      <c r="B30" s="77" t="s">
        <v>36</v>
      </c>
      <c r="C30" s="35" t="s">
        <v>64</v>
      </c>
      <c r="D30" s="44">
        <v>152229017537</v>
      </c>
      <c r="E30" s="44">
        <f>+D30/1000</f>
        <v>152229017.537</v>
      </c>
      <c r="F30" s="44">
        <f>D30+E30</f>
        <v>152381246554.53699</v>
      </c>
      <c r="G30" s="46" t="e">
        <f>#REF!</f>
        <v>#REF!</v>
      </c>
      <c r="H30" s="46" t="e">
        <f>#REF!</f>
        <v>#REF!</v>
      </c>
      <c r="I30" s="36"/>
      <c r="J30" s="36"/>
      <c r="K30" s="36" t="e">
        <f t="shared" si="10"/>
        <v>#REF!</v>
      </c>
      <c r="L30" s="36" t="e">
        <f t="shared" si="10"/>
        <v>#REF!</v>
      </c>
      <c r="M30" s="78">
        <f t="shared" si="2"/>
        <v>152381.24655453698</v>
      </c>
      <c r="N30" s="78" t="e">
        <f t="shared" si="3"/>
        <v>#REF!</v>
      </c>
      <c r="O30" s="11" t="e">
        <f t="shared" si="3"/>
        <v>#REF!</v>
      </c>
      <c r="P30" s="11"/>
      <c r="Q30" s="91" t="e">
        <f>+O16+O19+Q22</f>
        <v>#REF!</v>
      </c>
    </row>
    <row r="31" spans="2:18" ht="27.75" customHeight="1" x14ac:dyDescent="0.2">
      <c r="B31" s="34" t="s">
        <v>54</v>
      </c>
      <c r="C31" s="47" t="s">
        <v>65</v>
      </c>
      <c r="D31" s="55">
        <f>D28+D29+D30</f>
        <v>152229017537</v>
      </c>
      <c r="E31" s="55">
        <f t="shared" ref="E31:L31" si="11">E28+E29+E30</f>
        <v>152229017.537</v>
      </c>
      <c r="F31" s="55">
        <f t="shared" si="11"/>
        <v>152381246554.53699</v>
      </c>
      <c r="G31" s="55" t="e">
        <f t="shared" si="11"/>
        <v>#REF!</v>
      </c>
      <c r="H31" s="55" t="e">
        <f t="shared" si="11"/>
        <v>#REF!</v>
      </c>
      <c r="I31" s="55">
        <f t="shared" si="11"/>
        <v>0</v>
      </c>
      <c r="J31" s="55">
        <f t="shared" si="11"/>
        <v>0</v>
      </c>
      <c r="K31" s="55" t="e">
        <f t="shared" si="11"/>
        <v>#REF!</v>
      </c>
      <c r="L31" s="55" t="e">
        <f t="shared" si="11"/>
        <v>#REF!</v>
      </c>
      <c r="M31" s="78">
        <f t="shared" si="2"/>
        <v>152381.24655453698</v>
      </c>
      <c r="N31" s="78" t="e">
        <f t="shared" si="3"/>
        <v>#REF!</v>
      </c>
      <c r="O31" s="11" t="e">
        <f t="shared" si="3"/>
        <v>#REF!</v>
      </c>
      <c r="P31" s="11"/>
      <c r="Q31" s="11" t="e">
        <f>+O16+O19+O22+O23</f>
        <v>#REF!</v>
      </c>
    </row>
    <row r="32" spans="2:18" s="10" customFormat="1" ht="24" customHeight="1" x14ac:dyDescent="0.2">
      <c r="B32" s="34" t="s">
        <v>30</v>
      </c>
      <c r="C32" s="39" t="s">
        <v>5</v>
      </c>
      <c r="D32" s="40">
        <f>D33+D34</f>
        <v>75346160000</v>
      </c>
      <c r="E32" s="40">
        <f t="shared" ref="E32:L32" si="12">E33+E34</f>
        <v>75346160</v>
      </c>
      <c r="F32" s="40">
        <f t="shared" si="12"/>
        <v>75421506160</v>
      </c>
      <c r="G32" s="40" t="e">
        <f t="shared" si="12"/>
        <v>#REF!</v>
      </c>
      <c r="H32" s="40" t="e">
        <f t="shared" si="12"/>
        <v>#REF!</v>
      </c>
      <c r="I32" s="40">
        <f t="shared" si="12"/>
        <v>0</v>
      </c>
      <c r="J32" s="40">
        <f t="shared" si="12"/>
        <v>0</v>
      </c>
      <c r="K32" s="40" t="e">
        <f t="shared" si="12"/>
        <v>#REF!</v>
      </c>
      <c r="L32" s="40" t="e">
        <f t="shared" si="12"/>
        <v>#REF!</v>
      </c>
      <c r="M32" s="78">
        <f t="shared" si="2"/>
        <v>75421.506160000004</v>
      </c>
      <c r="N32" s="78" t="e">
        <f t="shared" si="3"/>
        <v>#REF!</v>
      </c>
      <c r="O32" s="11" t="e">
        <f>L32/1000</f>
        <v>#REF!</v>
      </c>
      <c r="P32" s="80"/>
      <c r="Q32" s="80" t="e">
        <f>+Q31+O32</f>
        <v>#REF!</v>
      </c>
    </row>
    <row r="33" spans="2:16" ht="15" customHeight="1" x14ac:dyDescent="0.2">
      <c r="B33" s="77" t="s">
        <v>31</v>
      </c>
      <c r="C33" s="35" t="s">
        <v>6</v>
      </c>
      <c r="D33" s="50">
        <v>75346160000</v>
      </c>
      <c r="E33" s="50">
        <f>+D33/1000</f>
        <v>75346160</v>
      </c>
      <c r="F33" s="50">
        <f>D33+E33</f>
        <v>75421506160</v>
      </c>
      <c r="G33" s="46" t="e">
        <f>#REF!</f>
        <v>#REF!</v>
      </c>
      <c r="H33" s="46" t="e">
        <f>#REF!</f>
        <v>#REF!</v>
      </c>
      <c r="I33" s="50"/>
      <c r="J33" s="50"/>
      <c r="K33" s="42" t="e">
        <f>G33-I33</f>
        <v>#REF!</v>
      </c>
      <c r="L33" s="51" t="e">
        <f>H33-J33</f>
        <v>#REF!</v>
      </c>
      <c r="M33" s="78">
        <f t="shared" si="2"/>
        <v>75421.506160000004</v>
      </c>
      <c r="N33" s="78" t="e">
        <f t="shared" si="3"/>
        <v>#REF!</v>
      </c>
      <c r="O33" s="11" t="e">
        <f t="shared" si="3"/>
        <v>#REF!</v>
      </c>
      <c r="P33" s="11"/>
    </row>
    <row r="34" spans="2:16" ht="15" customHeight="1" x14ac:dyDescent="0.2">
      <c r="B34" s="77" t="s">
        <v>32</v>
      </c>
      <c r="C34" s="35" t="s">
        <v>66</v>
      </c>
      <c r="D34" s="50"/>
      <c r="E34" s="50"/>
      <c r="F34" s="50"/>
      <c r="G34" s="50" t="e">
        <f>#REF!+#REF!+#REF!</f>
        <v>#REF!</v>
      </c>
      <c r="H34" s="50" t="e">
        <f>#REF!+#REF!+#REF!</f>
        <v>#REF!</v>
      </c>
      <c r="I34" s="50"/>
      <c r="J34" s="50">
        <v>0</v>
      </c>
      <c r="K34" s="42" t="e">
        <f>G34-I34</f>
        <v>#REF!</v>
      </c>
      <c r="L34" s="51" t="e">
        <f>H34-J34</f>
        <v>#REF!</v>
      </c>
      <c r="M34" s="78">
        <f t="shared" si="2"/>
        <v>0</v>
      </c>
      <c r="N34" s="78" t="e">
        <f t="shared" si="3"/>
        <v>#REF!</v>
      </c>
      <c r="O34" s="11" t="e">
        <f t="shared" si="3"/>
        <v>#REF!</v>
      </c>
      <c r="P34" s="11"/>
    </row>
    <row r="35" spans="2:16" ht="15" customHeight="1" x14ac:dyDescent="0.2">
      <c r="B35" s="34"/>
      <c r="C35" s="35"/>
      <c r="D35" s="42"/>
      <c r="E35" s="42"/>
      <c r="F35" s="42"/>
      <c r="G35" s="42"/>
      <c r="H35" s="42"/>
      <c r="I35" s="42"/>
      <c r="J35" s="42"/>
      <c r="K35" s="42"/>
      <c r="L35" s="56"/>
      <c r="M35" s="78">
        <f t="shared" si="2"/>
        <v>0</v>
      </c>
      <c r="N35" s="78">
        <f t="shared" si="3"/>
        <v>0</v>
      </c>
      <c r="O35" s="11">
        <f t="shared" si="3"/>
        <v>0</v>
      </c>
      <c r="P35" s="11"/>
    </row>
    <row r="36" spans="2:16" s="6" customFormat="1" ht="15" customHeight="1" x14ac:dyDescent="0.2">
      <c r="B36" s="34" t="s">
        <v>33</v>
      </c>
      <c r="C36" s="57" t="s">
        <v>33</v>
      </c>
      <c r="D36" s="58"/>
      <c r="E36" s="58"/>
      <c r="F36" s="58"/>
      <c r="G36" s="58"/>
      <c r="H36" s="58"/>
      <c r="I36" s="58"/>
      <c r="J36" s="58"/>
      <c r="K36" s="58"/>
      <c r="L36" s="59"/>
      <c r="M36" s="78">
        <f t="shared" si="2"/>
        <v>0</v>
      </c>
      <c r="N36" s="78">
        <f t="shared" si="3"/>
        <v>0</v>
      </c>
      <c r="O36" s="11">
        <f t="shared" si="3"/>
        <v>0</v>
      </c>
      <c r="P36" s="79"/>
    </row>
    <row r="37" spans="2:16" ht="15" customHeight="1" x14ac:dyDescent="0.2">
      <c r="B37" s="34" t="s">
        <v>34</v>
      </c>
      <c r="C37" s="57" t="s">
        <v>34</v>
      </c>
      <c r="D37" s="60"/>
      <c r="E37" s="60"/>
      <c r="F37" s="60"/>
      <c r="G37" s="60"/>
      <c r="H37" s="60"/>
      <c r="I37" s="60"/>
      <c r="J37" s="60"/>
      <c r="K37" s="60"/>
      <c r="L37" s="61"/>
      <c r="M37" s="78">
        <f t="shared" si="2"/>
        <v>0</v>
      </c>
      <c r="N37" s="78">
        <f t="shared" si="3"/>
        <v>0</v>
      </c>
      <c r="O37" s="11">
        <f t="shared" si="3"/>
        <v>0</v>
      </c>
      <c r="P37" s="11"/>
    </row>
    <row r="38" spans="2:16" ht="15" customHeight="1" x14ac:dyDescent="0.2">
      <c r="B38" s="34" t="s">
        <v>35</v>
      </c>
      <c r="C38" s="57" t="s">
        <v>35</v>
      </c>
      <c r="D38" s="60"/>
      <c r="E38" s="60"/>
      <c r="F38" s="60"/>
      <c r="G38" s="60"/>
      <c r="H38" s="60"/>
      <c r="I38" s="60"/>
      <c r="J38" s="60"/>
      <c r="K38" s="60"/>
      <c r="L38" s="61"/>
      <c r="M38" s="78">
        <f t="shared" si="2"/>
        <v>0</v>
      </c>
      <c r="N38" s="78">
        <f t="shared" si="3"/>
        <v>0</v>
      </c>
      <c r="O38" s="11">
        <f t="shared" si="3"/>
        <v>0</v>
      </c>
      <c r="P38" s="11"/>
    </row>
    <row r="39" spans="2:16" ht="15" customHeight="1" x14ac:dyDescent="0.2">
      <c r="B39" s="93" t="s">
        <v>9</v>
      </c>
      <c r="C39" s="94" t="s">
        <v>9</v>
      </c>
      <c r="D39" s="55">
        <f>D36+D11</f>
        <v>308895895919</v>
      </c>
      <c r="E39" s="55">
        <f t="shared" ref="E39:L39" si="13">E36+E11</f>
        <v>308895895.91900003</v>
      </c>
      <c r="F39" s="55">
        <f t="shared" si="13"/>
        <v>309204791814.91901</v>
      </c>
      <c r="G39" s="55" t="e">
        <f>G36+G11</f>
        <v>#REF!</v>
      </c>
      <c r="H39" s="55" t="e">
        <f t="shared" si="13"/>
        <v>#REF!</v>
      </c>
      <c r="I39" s="55">
        <f t="shared" si="13"/>
        <v>47717101</v>
      </c>
      <c r="J39" s="55">
        <f t="shared" si="13"/>
        <v>0</v>
      </c>
      <c r="K39" s="55" t="e">
        <f t="shared" si="13"/>
        <v>#REF!</v>
      </c>
      <c r="L39" s="55" t="e">
        <f t="shared" si="13"/>
        <v>#REF!</v>
      </c>
      <c r="M39" s="78">
        <f>F39/1000000</f>
        <v>309204.79181491898</v>
      </c>
      <c r="N39" s="78" t="e">
        <f t="shared" si="3"/>
        <v>#REF!</v>
      </c>
      <c r="O39" s="11" t="e">
        <f t="shared" si="3"/>
        <v>#REF!</v>
      </c>
      <c r="P39" s="11"/>
    </row>
    <row r="40" spans="2:16" x14ac:dyDescent="0.2">
      <c r="B40" s="30"/>
      <c r="C40" s="25"/>
      <c r="D40" s="26"/>
      <c r="E40" s="25"/>
      <c r="F40" s="62"/>
      <c r="G40" s="25"/>
      <c r="H40" s="25"/>
      <c r="I40" s="25"/>
      <c r="J40" s="25"/>
      <c r="K40" s="62"/>
      <c r="L40" s="28"/>
      <c r="M40" s="49"/>
    </row>
    <row r="41" spans="2:16" x14ac:dyDescent="0.2">
      <c r="B41" s="30"/>
      <c r="C41" s="25"/>
      <c r="D41" s="63"/>
      <c r="E41" s="25"/>
      <c r="F41" s="25"/>
      <c r="G41" s="25"/>
      <c r="H41" s="25"/>
      <c r="I41" s="25"/>
      <c r="J41" s="25"/>
      <c r="K41" s="25"/>
      <c r="L41" s="28"/>
      <c r="M41" s="49"/>
    </row>
    <row r="42" spans="2:16" x14ac:dyDescent="0.2">
      <c r="B42" s="64"/>
      <c r="C42" s="65"/>
      <c r="D42" s="66"/>
      <c r="E42" s="66"/>
      <c r="F42" s="66"/>
      <c r="G42" s="66"/>
      <c r="H42" s="67"/>
      <c r="I42" s="65"/>
      <c r="J42" s="66"/>
      <c r="K42" s="66"/>
      <c r="L42" s="68"/>
    </row>
    <row r="43" spans="2:16" x14ac:dyDescent="0.2">
      <c r="B43" s="64"/>
      <c r="C43" s="65"/>
      <c r="D43" s="66"/>
      <c r="E43" s="66"/>
      <c r="F43" s="66"/>
      <c r="G43" s="66"/>
      <c r="H43" s="65"/>
      <c r="I43" s="66"/>
      <c r="J43" s="25"/>
      <c r="K43" s="25"/>
      <c r="L43" s="28"/>
    </row>
    <row r="44" spans="2:16" x14ac:dyDescent="0.2">
      <c r="B44" s="115" t="s">
        <v>53</v>
      </c>
      <c r="C44" s="116"/>
      <c r="D44" s="116"/>
      <c r="E44" s="69"/>
      <c r="F44" s="69"/>
      <c r="G44" s="66"/>
      <c r="H44" s="65"/>
      <c r="I44" s="27"/>
      <c r="J44" s="25"/>
      <c r="K44" s="25"/>
      <c r="L44" s="28"/>
    </row>
    <row r="45" spans="2:16" ht="13.5" thickBot="1" x14ac:dyDescent="0.25">
      <c r="B45" s="70"/>
      <c r="C45" s="71"/>
      <c r="D45" s="71"/>
      <c r="E45" s="71"/>
      <c r="F45" s="71"/>
      <c r="G45" s="72"/>
      <c r="H45" s="73"/>
      <c r="I45" s="74"/>
      <c r="J45" s="71"/>
      <c r="K45" s="71"/>
      <c r="L45" s="75"/>
    </row>
    <row r="46" spans="2:16" x14ac:dyDescent="0.2"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2:16" ht="15" customHeight="1" x14ac:dyDescent="0.2"/>
    <row r="48" spans="2:16" ht="15" customHeight="1" x14ac:dyDescent="0.2">
      <c r="C48" s="7"/>
      <c r="D48" s="8"/>
      <c r="E48" s="8"/>
      <c r="F48" s="8"/>
      <c r="G48" s="8"/>
      <c r="H48" s="8"/>
      <c r="I48" s="8"/>
      <c r="J48" s="8"/>
      <c r="K48" s="8"/>
      <c r="L48" s="8"/>
    </row>
    <row r="49" spans="3:12" ht="15" customHeight="1" x14ac:dyDescent="0.2">
      <c r="C49" s="7"/>
      <c r="D49" s="9"/>
      <c r="E49" s="9"/>
      <c r="F49" s="9"/>
      <c r="G49" s="9"/>
      <c r="H49" s="9"/>
      <c r="I49" s="9"/>
      <c r="J49" s="9"/>
      <c r="K49" s="9"/>
      <c r="L49" s="9"/>
    </row>
    <row r="50" spans="3:12" ht="15" customHeight="1" x14ac:dyDescent="0.2">
      <c r="J50" s="5"/>
    </row>
    <row r="51" spans="3:12" ht="15" customHeight="1" x14ac:dyDescent="0.2"/>
    <row r="55" spans="3:12" x14ac:dyDescent="0.2">
      <c r="G55" s="5"/>
    </row>
    <row r="58" spans="3:12" x14ac:dyDescent="0.2">
      <c r="G58" s="11"/>
    </row>
    <row r="60" spans="3:12" x14ac:dyDescent="0.2">
      <c r="G60" s="5"/>
    </row>
  </sheetData>
  <mergeCells count="4">
    <mergeCell ref="B2:B4"/>
    <mergeCell ref="C2:J2"/>
    <mergeCell ref="C3:J4"/>
    <mergeCell ref="B44:D44"/>
  </mergeCells>
  <pageMargins left="0.51181102362204722" right="0.51181102362204722" top="0.55118110236220474" bottom="0.55118110236220474" header="0.31496062992125984" footer="0.31496062992125984"/>
  <pageSetup scale="8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9E18B-0E3D-4644-A221-666FCA1F7B4F}">
  <sheetPr>
    <tabColor rgb="FF00B050"/>
  </sheetPr>
  <dimension ref="B1:S58"/>
  <sheetViews>
    <sheetView showGridLines="0" tabSelected="1" topLeftCell="F21" zoomScale="106" zoomScaleNormal="106" workbookViewId="0">
      <selection activeCell="Q16" sqref="Q16"/>
    </sheetView>
  </sheetViews>
  <sheetFormatPr baseColWidth="10" defaultColWidth="11.42578125" defaultRowHeight="12.75" x14ac:dyDescent="0.2"/>
  <cols>
    <col min="1" max="1" width="2.42578125" style="3" customWidth="1"/>
    <col min="2" max="2" width="41.42578125" style="3" bestFit="1" customWidth="1"/>
    <col min="3" max="3" width="43.85546875" style="3" customWidth="1"/>
    <col min="4" max="4" width="18" style="3" customWidth="1"/>
    <col min="5" max="5" width="16.7109375" style="3" customWidth="1"/>
    <col min="6" max="6" width="17.7109375" style="3" customWidth="1"/>
    <col min="7" max="7" width="17.42578125" style="3" customWidth="1"/>
    <col min="8" max="8" width="20.85546875" style="3" customWidth="1"/>
    <col min="9" max="9" width="14.28515625" style="3" customWidth="1"/>
    <col min="10" max="10" width="15.5703125" style="3" customWidth="1"/>
    <col min="11" max="11" width="16.85546875" style="3" customWidth="1"/>
    <col min="12" max="12" width="23.140625" style="3" customWidth="1"/>
    <col min="13" max="13" width="8" style="3" hidden="1" customWidth="1"/>
    <col min="14" max="14" width="19.28515625" style="3" hidden="1" customWidth="1"/>
    <col min="15" max="15" width="23.140625" style="3" hidden="1" customWidth="1"/>
    <col min="16" max="16" width="11.85546875" style="3" customWidth="1"/>
    <col min="17" max="17" width="13.5703125" style="3" bestFit="1" customWidth="1"/>
    <col min="18" max="18" width="13.140625" style="3" bestFit="1" customWidth="1"/>
    <col min="19" max="16384" width="11.42578125" style="3"/>
  </cols>
  <sheetData>
    <row r="1" spans="2:19" ht="13.5" thickBot="1" x14ac:dyDescent="0.25"/>
    <row r="2" spans="2:19" ht="18" customHeight="1" x14ac:dyDescent="0.2">
      <c r="B2" s="103"/>
      <c r="C2" s="106" t="s">
        <v>42</v>
      </c>
      <c r="D2" s="107"/>
      <c r="E2" s="107"/>
      <c r="F2" s="107"/>
      <c r="G2" s="107"/>
      <c r="H2" s="107"/>
      <c r="I2" s="107"/>
      <c r="J2" s="108"/>
      <c r="K2" s="13" t="s">
        <v>43</v>
      </c>
      <c r="L2" s="14" t="s">
        <v>44</v>
      </c>
    </row>
    <row r="3" spans="2:19" ht="15.75" x14ac:dyDescent="0.2">
      <c r="B3" s="104"/>
      <c r="C3" s="109" t="s">
        <v>45</v>
      </c>
      <c r="D3" s="110"/>
      <c r="E3" s="110"/>
      <c r="F3" s="110"/>
      <c r="G3" s="110"/>
      <c r="H3" s="110"/>
      <c r="I3" s="110"/>
      <c r="J3" s="111"/>
      <c r="K3" s="15" t="s">
        <v>46</v>
      </c>
      <c r="L3" s="16">
        <v>1</v>
      </c>
    </row>
    <row r="4" spans="2:19" ht="16.5" thickBot="1" x14ac:dyDescent="0.25">
      <c r="B4" s="105"/>
      <c r="C4" s="112"/>
      <c r="D4" s="113"/>
      <c r="E4" s="113"/>
      <c r="F4" s="113"/>
      <c r="G4" s="113"/>
      <c r="H4" s="113"/>
      <c r="I4" s="113"/>
      <c r="J4" s="114"/>
      <c r="K4" s="17" t="s">
        <v>47</v>
      </c>
      <c r="L4" s="18">
        <v>45198</v>
      </c>
    </row>
    <row r="5" spans="2:19" ht="15.75" customHeight="1" x14ac:dyDescent="0.2">
      <c r="B5" s="19"/>
      <c r="C5" s="20"/>
      <c r="D5" s="20"/>
      <c r="E5" s="20"/>
      <c r="F5" s="20"/>
      <c r="G5" s="20"/>
      <c r="H5" s="20"/>
      <c r="I5" s="20"/>
      <c r="J5" s="20"/>
      <c r="K5" s="20"/>
      <c r="L5" s="21"/>
    </row>
    <row r="6" spans="2:19" x14ac:dyDescent="0.2">
      <c r="B6" s="22"/>
      <c r="C6" s="1"/>
      <c r="D6" s="1"/>
      <c r="E6" s="1"/>
      <c r="F6" s="1"/>
      <c r="G6" s="1"/>
      <c r="H6" s="1"/>
      <c r="I6" s="1"/>
      <c r="J6" s="1"/>
      <c r="K6" s="1"/>
      <c r="L6" s="23"/>
    </row>
    <row r="7" spans="2:19" x14ac:dyDescent="0.2">
      <c r="B7" s="24" t="s">
        <v>11</v>
      </c>
      <c r="C7" s="81" t="s">
        <v>48</v>
      </c>
      <c r="D7" s="25"/>
      <c r="E7" s="25"/>
      <c r="F7" s="25"/>
      <c r="G7" s="25"/>
      <c r="H7" s="26"/>
      <c r="I7" s="25"/>
      <c r="J7" s="27" t="s">
        <v>10</v>
      </c>
      <c r="K7" s="82" t="s">
        <v>69</v>
      </c>
      <c r="L7" s="28"/>
    </row>
    <row r="8" spans="2:19" x14ac:dyDescent="0.2">
      <c r="B8" s="24"/>
      <c r="C8" s="29"/>
      <c r="D8" s="25"/>
      <c r="E8" s="25"/>
      <c r="F8" s="25"/>
      <c r="G8" s="25"/>
      <c r="H8" s="26"/>
      <c r="I8" s="26"/>
      <c r="J8" s="27" t="s">
        <v>12</v>
      </c>
      <c r="K8" s="82">
        <v>2024</v>
      </c>
      <c r="L8" s="28"/>
    </row>
    <row r="9" spans="2:19" x14ac:dyDescent="0.2">
      <c r="B9" s="30"/>
      <c r="C9" s="25"/>
      <c r="D9" s="25"/>
      <c r="E9" s="25"/>
      <c r="F9" s="25"/>
      <c r="G9" s="25"/>
      <c r="H9" s="25"/>
      <c r="I9" s="25"/>
      <c r="J9" s="25"/>
      <c r="K9" s="25"/>
      <c r="L9" s="28"/>
    </row>
    <row r="10" spans="2:19" s="4" customFormat="1" ht="50.25" customHeight="1" x14ac:dyDescent="0.2">
      <c r="B10" s="31" t="s">
        <v>49</v>
      </c>
      <c r="C10" s="32" t="s">
        <v>13</v>
      </c>
      <c r="D10" s="32" t="s">
        <v>0</v>
      </c>
      <c r="E10" s="32" t="s">
        <v>1</v>
      </c>
      <c r="F10" s="32" t="s">
        <v>2</v>
      </c>
      <c r="G10" s="32" t="s">
        <v>14</v>
      </c>
      <c r="H10" s="32" t="s">
        <v>50</v>
      </c>
      <c r="I10" s="32" t="s">
        <v>7</v>
      </c>
      <c r="J10" s="32" t="s">
        <v>3</v>
      </c>
      <c r="K10" s="32" t="s">
        <v>15</v>
      </c>
      <c r="L10" s="33" t="s">
        <v>16</v>
      </c>
      <c r="M10" s="4" t="s">
        <v>38</v>
      </c>
      <c r="N10" s="4" t="s">
        <v>41</v>
      </c>
      <c r="O10" s="4" t="s">
        <v>40</v>
      </c>
      <c r="P10" s="12"/>
    </row>
    <row r="11" spans="2:19" x14ac:dyDescent="0.2">
      <c r="B11" s="34">
        <v>3</v>
      </c>
      <c r="C11" s="35" t="s">
        <v>55</v>
      </c>
      <c r="D11" s="76">
        <v>308895895919</v>
      </c>
      <c r="E11" s="76">
        <v>0</v>
      </c>
      <c r="F11" s="76">
        <v>308895895919</v>
      </c>
      <c r="G11" s="76">
        <v>47779482920.489998</v>
      </c>
      <c r="H11" s="84">
        <v>51939348198.110001</v>
      </c>
      <c r="I11" s="76">
        <v>574305</v>
      </c>
      <c r="J11" s="76">
        <v>574305</v>
      </c>
      <c r="K11" s="76">
        <v>47778908615.489998</v>
      </c>
      <c r="L11" s="38">
        <v>51938773893.110001</v>
      </c>
      <c r="M11" s="78">
        <f>F11/1000000</f>
        <v>308895.89591899997</v>
      </c>
      <c r="N11" s="78">
        <f>K11/1000000</f>
        <v>47778.90861549</v>
      </c>
      <c r="O11" s="11">
        <f>L11/1000000</f>
        <v>51938.773893110003</v>
      </c>
      <c r="P11" s="83"/>
      <c r="Q11" s="11"/>
      <c r="S11" s="5"/>
    </row>
    <row r="12" spans="2:19" s="10" customFormat="1" ht="15" x14ac:dyDescent="0.25">
      <c r="B12" s="102" t="s">
        <v>17</v>
      </c>
      <c r="C12" s="39" t="s">
        <v>56</v>
      </c>
      <c r="D12" s="40">
        <v>233549735919</v>
      </c>
      <c r="E12" s="40">
        <v>0</v>
      </c>
      <c r="F12" s="40">
        <v>233549735919</v>
      </c>
      <c r="G12" s="40">
        <v>43833481299.959999</v>
      </c>
      <c r="H12" s="40">
        <v>46898779170.25</v>
      </c>
      <c r="I12" s="40">
        <v>574305</v>
      </c>
      <c r="J12" s="40">
        <v>574305</v>
      </c>
      <c r="K12" s="40">
        <v>43832906994.959999</v>
      </c>
      <c r="L12" s="41">
        <v>46898204865.25</v>
      </c>
      <c r="M12" s="78">
        <f t="shared" ref="M12:M36" si="0">F12/1000000</f>
        <v>233549.735919</v>
      </c>
      <c r="N12" s="78">
        <f>K12/1000000</f>
        <v>43832.906994960002</v>
      </c>
      <c r="O12" s="11">
        <f t="shared" ref="O12:O37" si="1">L12/1000000</f>
        <v>46898.204865250002</v>
      </c>
      <c r="P12" s="85"/>
      <c r="Q12" s="86"/>
    </row>
    <row r="13" spans="2:19" s="6" customFormat="1" ht="15" customHeight="1" x14ac:dyDescent="0.25">
      <c r="B13" s="34" t="s">
        <v>18</v>
      </c>
      <c r="C13" s="35" t="s">
        <v>57</v>
      </c>
      <c r="D13" s="37">
        <v>233549735919</v>
      </c>
      <c r="E13" s="37">
        <v>0</v>
      </c>
      <c r="F13" s="37">
        <v>233549735919</v>
      </c>
      <c r="G13" s="37">
        <v>43833481299.959999</v>
      </c>
      <c r="H13" s="37">
        <v>46898779170.25</v>
      </c>
      <c r="I13" s="37">
        <v>574305</v>
      </c>
      <c r="J13" s="37">
        <v>574305</v>
      </c>
      <c r="K13" s="37">
        <v>43832906994.959999</v>
      </c>
      <c r="L13" s="38">
        <v>46898204865.25</v>
      </c>
      <c r="M13" s="78">
        <f t="shared" si="0"/>
        <v>233549.735919</v>
      </c>
      <c r="N13" s="78">
        <f t="shared" ref="N13:N37" si="2">K13/1000000</f>
        <v>43832.906994960002</v>
      </c>
      <c r="O13" s="11">
        <f t="shared" si="1"/>
        <v>46898.204865250002</v>
      </c>
      <c r="P13" s="85"/>
      <c r="Q13" s="86"/>
    </row>
    <row r="14" spans="2:19" ht="15" customHeight="1" x14ac:dyDescent="0.2">
      <c r="B14" s="77" t="s">
        <v>19</v>
      </c>
      <c r="C14" s="35" t="s">
        <v>58</v>
      </c>
      <c r="D14" s="44">
        <v>72502379382</v>
      </c>
      <c r="E14" s="44">
        <v>0</v>
      </c>
      <c r="F14" s="37">
        <v>72502379382</v>
      </c>
      <c r="G14" s="44">
        <v>0</v>
      </c>
      <c r="H14" s="44">
        <v>0</v>
      </c>
      <c r="I14" s="44">
        <v>0</v>
      </c>
      <c r="J14" s="44">
        <v>0</v>
      </c>
      <c r="K14" s="42">
        <v>0</v>
      </c>
      <c r="L14" s="45">
        <v>0</v>
      </c>
      <c r="M14" s="78">
        <f t="shared" si="0"/>
        <v>72502.379381999999</v>
      </c>
      <c r="N14" s="78">
        <f t="shared" si="2"/>
        <v>0</v>
      </c>
      <c r="O14" s="11">
        <f t="shared" si="1"/>
        <v>0</v>
      </c>
      <c r="P14" s="11"/>
      <c r="Q14" s="2"/>
    </row>
    <row r="15" spans="2:19" ht="15" customHeight="1" x14ac:dyDescent="0.2">
      <c r="B15" s="77" t="s">
        <v>20</v>
      </c>
      <c r="C15" s="35" t="s">
        <v>58</v>
      </c>
      <c r="D15" s="44">
        <v>0</v>
      </c>
      <c r="E15" s="44">
        <v>0</v>
      </c>
      <c r="F15" s="37">
        <v>0</v>
      </c>
      <c r="G15" s="44">
        <v>514113916</v>
      </c>
      <c r="H15" s="44">
        <v>1171208665.29</v>
      </c>
      <c r="I15" s="44">
        <v>530370</v>
      </c>
      <c r="J15" s="46">
        <v>530370</v>
      </c>
      <c r="K15" s="42">
        <v>513583546</v>
      </c>
      <c r="L15" s="45">
        <v>1170678295.29</v>
      </c>
      <c r="M15" s="78">
        <f t="shared" si="0"/>
        <v>0</v>
      </c>
      <c r="N15" s="78">
        <f t="shared" si="2"/>
        <v>513.58354599999996</v>
      </c>
      <c r="O15" s="11">
        <f t="shared" si="1"/>
        <v>1170.6782952900001</v>
      </c>
      <c r="P15" s="11"/>
      <c r="Q15" s="2"/>
    </row>
    <row r="16" spans="2:19" ht="15" customHeight="1" x14ac:dyDescent="0.2">
      <c r="B16" s="99" t="s">
        <v>21</v>
      </c>
      <c r="C16" s="47" t="s">
        <v>21</v>
      </c>
      <c r="D16" s="48">
        <v>72502379382</v>
      </c>
      <c r="E16" s="48">
        <v>0</v>
      </c>
      <c r="F16" s="48">
        <v>72502379382</v>
      </c>
      <c r="G16" s="48">
        <v>514113916</v>
      </c>
      <c r="H16" s="48">
        <v>1171208665.29</v>
      </c>
      <c r="I16" s="48">
        <v>530370</v>
      </c>
      <c r="J16" s="48">
        <v>530370</v>
      </c>
      <c r="K16" s="48">
        <v>513583546</v>
      </c>
      <c r="L16" s="96">
        <v>1170678295.29</v>
      </c>
      <c r="M16" s="78">
        <f t="shared" si="0"/>
        <v>72502.379381999999</v>
      </c>
      <c r="N16" s="78">
        <f t="shared" si="2"/>
        <v>513.58354599999996</v>
      </c>
      <c r="O16" s="11">
        <f t="shared" si="1"/>
        <v>1170.6782952900001</v>
      </c>
      <c r="P16" s="11"/>
      <c r="Q16" s="2"/>
      <c r="R16" s="5"/>
    </row>
    <row r="17" spans="2:18" ht="15" customHeight="1" x14ac:dyDescent="0.2">
      <c r="B17" s="77" t="s">
        <v>22</v>
      </c>
      <c r="C17" s="35" t="s">
        <v>59</v>
      </c>
      <c r="D17" s="50">
        <v>0</v>
      </c>
      <c r="E17" s="50">
        <v>0</v>
      </c>
      <c r="F17" s="37">
        <v>0</v>
      </c>
      <c r="G17" s="50">
        <v>0</v>
      </c>
      <c r="H17" s="50">
        <v>0</v>
      </c>
      <c r="I17" s="50">
        <v>0</v>
      </c>
      <c r="J17" s="50">
        <v>0</v>
      </c>
      <c r="K17" s="42">
        <v>0</v>
      </c>
      <c r="L17" s="51">
        <v>0</v>
      </c>
      <c r="M17" s="78">
        <f t="shared" si="0"/>
        <v>0</v>
      </c>
      <c r="N17" s="78">
        <f t="shared" si="2"/>
        <v>0</v>
      </c>
      <c r="O17" s="11">
        <f t="shared" si="1"/>
        <v>0</v>
      </c>
      <c r="P17" s="11"/>
      <c r="Q17" s="2"/>
    </row>
    <row r="18" spans="2:18" ht="15" customHeight="1" x14ac:dyDescent="0.2">
      <c r="B18" s="77" t="s">
        <v>23</v>
      </c>
      <c r="C18" s="35" t="s">
        <v>59</v>
      </c>
      <c r="D18" s="50">
        <v>0</v>
      </c>
      <c r="E18" s="50">
        <v>0</v>
      </c>
      <c r="F18" s="37">
        <v>0</v>
      </c>
      <c r="G18" s="44">
        <v>15254315</v>
      </c>
      <c r="H18" s="46">
        <v>53114287</v>
      </c>
      <c r="I18" s="44">
        <v>0</v>
      </c>
      <c r="J18" s="50">
        <v>0</v>
      </c>
      <c r="K18" s="42">
        <v>15254315</v>
      </c>
      <c r="L18" s="51">
        <v>53114287</v>
      </c>
      <c r="M18" s="78">
        <f t="shared" si="0"/>
        <v>0</v>
      </c>
      <c r="N18" s="78">
        <f t="shared" si="2"/>
        <v>15.254315</v>
      </c>
      <c r="O18" s="11">
        <f t="shared" si="1"/>
        <v>53.114286999999997</v>
      </c>
      <c r="P18" s="11"/>
      <c r="Q18" s="2"/>
    </row>
    <row r="19" spans="2:18" ht="15" customHeight="1" x14ac:dyDescent="0.2">
      <c r="B19" s="99" t="s">
        <v>24</v>
      </c>
      <c r="C19" s="47" t="s">
        <v>24</v>
      </c>
      <c r="D19" s="48">
        <v>0</v>
      </c>
      <c r="E19" s="48">
        <v>0</v>
      </c>
      <c r="F19" s="48">
        <v>0</v>
      </c>
      <c r="G19" s="48">
        <v>15254315</v>
      </c>
      <c r="H19" s="48">
        <v>53114287</v>
      </c>
      <c r="I19" s="48">
        <v>0</v>
      </c>
      <c r="J19" s="48">
        <v>0</v>
      </c>
      <c r="K19" s="48">
        <v>15254315</v>
      </c>
      <c r="L19" s="96">
        <v>53114287</v>
      </c>
      <c r="M19" s="78">
        <f t="shared" si="0"/>
        <v>0</v>
      </c>
      <c r="N19" s="78">
        <f t="shared" si="2"/>
        <v>15.254315</v>
      </c>
      <c r="O19" s="11">
        <f t="shared" si="1"/>
        <v>53.114286999999997</v>
      </c>
      <c r="P19" s="11"/>
      <c r="Q19" s="2"/>
    </row>
    <row r="20" spans="2:18" ht="15" customHeight="1" x14ac:dyDescent="0.2">
      <c r="B20" s="77" t="s">
        <v>25</v>
      </c>
      <c r="C20" s="35" t="s">
        <v>4</v>
      </c>
      <c r="D20" s="50">
        <v>8818339000</v>
      </c>
      <c r="E20" s="50">
        <v>0</v>
      </c>
      <c r="F20" s="37">
        <v>8818339000</v>
      </c>
      <c r="G20" s="50">
        <v>0</v>
      </c>
      <c r="H20" s="50">
        <v>0</v>
      </c>
      <c r="I20" s="50">
        <v>0</v>
      </c>
      <c r="J20" s="50">
        <v>0</v>
      </c>
      <c r="K20" s="42">
        <v>0</v>
      </c>
      <c r="L20" s="51">
        <v>0</v>
      </c>
      <c r="M20" s="78">
        <f t="shared" si="0"/>
        <v>8818.3389999999999</v>
      </c>
      <c r="N20" s="78">
        <f t="shared" si="2"/>
        <v>0</v>
      </c>
      <c r="O20" s="11">
        <f t="shared" si="1"/>
        <v>0</v>
      </c>
      <c r="P20" s="11"/>
      <c r="Q20" s="2"/>
    </row>
    <row r="21" spans="2:18" ht="15" customHeight="1" x14ac:dyDescent="0.2">
      <c r="B21" s="77" t="s">
        <v>26</v>
      </c>
      <c r="C21" s="35" t="s">
        <v>4</v>
      </c>
      <c r="D21" s="50">
        <v>0</v>
      </c>
      <c r="E21" s="50">
        <v>0</v>
      </c>
      <c r="F21" s="37">
        <v>0</v>
      </c>
      <c r="G21" s="44">
        <v>1034997403.61</v>
      </c>
      <c r="H21" s="50">
        <v>3052063391.6100001</v>
      </c>
      <c r="I21" s="44">
        <v>0</v>
      </c>
      <c r="J21" s="50">
        <v>0</v>
      </c>
      <c r="K21" s="42">
        <v>1034997403.61</v>
      </c>
      <c r="L21" s="51">
        <v>3052063391.6100001</v>
      </c>
      <c r="M21" s="78">
        <f t="shared" si="0"/>
        <v>0</v>
      </c>
      <c r="N21" s="78">
        <f t="shared" si="2"/>
        <v>1034.99740361</v>
      </c>
      <c r="O21" s="11">
        <f t="shared" si="1"/>
        <v>3052.0633916100001</v>
      </c>
      <c r="P21" s="11"/>
      <c r="Q21" s="2"/>
      <c r="R21" s="5"/>
    </row>
    <row r="22" spans="2:18" ht="15" customHeight="1" x14ac:dyDescent="0.2">
      <c r="B22" s="77" t="s">
        <v>27</v>
      </c>
      <c r="C22" s="35" t="s">
        <v>60</v>
      </c>
      <c r="D22" s="50">
        <v>0</v>
      </c>
      <c r="E22" s="50">
        <v>0</v>
      </c>
      <c r="F22" s="37">
        <v>0</v>
      </c>
      <c r="G22" s="50">
        <v>154363986.18000001</v>
      </c>
      <c r="H22" s="50">
        <v>506732621.18000001</v>
      </c>
      <c r="I22" s="44">
        <v>43935</v>
      </c>
      <c r="J22" s="50">
        <v>43935</v>
      </c>
      <c r="K22" s="42">
        <v>154320051.18000001</v>
      </c>
      <c r="L22" s="51">
        <v>506688686.18000001</v>
      </c>
      <c r="M22" s="78">
        <f t="shared" si="0"/>
        <v>0</v>
      </c>
      <c r="N22" s="78">
        <f t="shared" si="2"/>
        <v>154.32005118000001</v>
      </c>
      <c r="O22" s="11">
        <f t="shared" si="1"/>
        <v>506.68868617999999</v>
      </c>
      <c r="P22" s="11"/>
      <c r="Q22" s="2"/>
      <c r="R22" s="5"/>
    </row>
    <row r="23" spans="2:18" ht="15" customHeight="1" x14ac:dyDescent="0.2">
      <c r="B23" s="99" t="s">
        <v>28</v>
      </c>
      <c r="C23" s="47" t="s">
        <v>28</v>
      </c>
      <c r="D23" s="48">
        <v>8818339000</v>
      </c>
      <c r="E23" s="48">
        <v>0</v>
      </c>
      <c r="F23" s="48">
        <v>8818339000</v>
      </c>
      <c r="G23" s="48">
        <v>1189361389.79</v>
      </c>
      <c r="H23" s="48">
        <v>3558796012.79</v>
      </c>
      <c r="I23" s="48">
        <v>43935</v>
      </c>
      <c r="J23" s="48">
        <v>43935</v>
      </c>
      <c r="K23" s="48">
        <v>1189317454.79</v>
      </c>
      <c r="L23" s="96">
        <v>3558752077.79</v>
      </c>
      <c r="M23" s="78">
        <f t="shared" si="0"/>
        <v>8818.3389999999999</v>
      </c>
      <c r="N23" s="78">
        <f t="shared" si="2"/>
        <v>1189.3174547900001</v>
      </c>
      <c r="O23" s="11">
        <f t="shared" si="1"/>
        <v>3558.7520777899999</v>
      </c>
      <c r="P23" s="11"/>
      <c r="Q23" s="2"/>
      <c r="R23" s="5"/>
    </row>
    <row r="24" spans="2:18" ht="15" customHeight="1" x14ac:dyDescent="0.2">
      <c r="B24" s="77" t="s">
        <v>29</v>
      </c>
      <c r="C24" s="35" t="s">
        <v>61</v>
      </c>
      <c r="D24" s="52">
        <v>0</v>
      </c>
      <c r="E24" s="52">
        <v>0</v>
      </c>
      <c r="F24" s="37">
        <v>0</v>
      </c>
      <c r="G24" s="46">
        <v>2.3199999999999998</v>
      </c>
      <c r="H24" s="46">
        <v>2.3199999999999998</v>
      </c>
      <c r="I24" s="46">
        <v>0</v>
      </c>
      <c r="J24" s="46">
        <v>0</v>
      </c>
      <c r="K24" s="42">
        <v>2.3199999999999998</v>
      </c>
      <c r="L24" s="53">
        <v>2.3199999999999998</v>
      </c>
      <c r="M24" s="78">
        <f t="shared" si="0"/>
        <v>0</v>
      </c>
      <c r="N24" s="78">
        <f t="shared" si="2"/>
        <v>2.3199999999999998E-6</v>
      </c>
      <c r="O24" s="11">
        <f t="shared" si="1"/>
        <v>2.3199999999999998E-6</v>
      </c>
      <c r="P24" s="11"/>
      <c r="Q24" s="2"/>
    </row>
    <row r="25" spans="2:18" x14ac:dyDescent="0.2">
      <c r="B25" s="77" t="s">
        <v>51</v>
      </c>
      <c r="C25" s="35" t="s">
        <v>62</v>
      </c>
      <c r="D25" s="52">
        <v>0</v>
      </c>
      <c r="E25" s="52">
        <v>0</v>
      </c>
      <c r="F25" s="37">
        <v>0</v>
      </c>
      <c r="G25" s="46">
        <v>0</v>
      </c>
      <c r="H25" s="46">
        <v>0</v>
      </c>
      <c r="I25" s="46">
        <v>0</v>
      </c>
      <c r="J25" s="46">
        <v>0</v>
      </c>
      <c r="K25" s="42">
        <v>0</v>
      </c>
      <c r="L25" s="53">
        <v>0</v>
      </c>
      <c r="M25" s="78">
        <f t="shared" si="0"/>
        <v>0</v>
      </c>
      <c r="N25" s="78">
        <f t="shared" si="2"/>
        <v>0</v>
      </c>
      <c r="O25" s="11">
        <f t="shared" si="1"/>
        <v>0</v>
      </c>
      <c r="P25" s="11"/>
      <c r="Q25" s="2"/>
    </row>
    <row r="26" spans="2:18" ht="15" customHeight="1" x14ac:dyDescent="0.2">
      <c r="B26" s="99" t="s">
        <v>52</v>
      </c>
      <c r="C26" s="47" t="s">
        <v>67</v>
      </c>
      <c r="D26" s="48">
        <v>0</v>
      </c>
      <c r="E26" s="48">
        <v>0</v>
      </c>
      <c r="F26" s="48">
        <v>0</v>
      </c>
      <c r="G26" s="48">
        <v>2.3199999999999998</v>
      </c>
      <c r="H26" s="48">
        <v>2.3199999999999998</v>
      </c>
      <c r="I26" s="48">
        <v>0</v>
      </c>
      <c r="J26" s="48">
        <v>0</v>
      </c>
      <c r="K26" s="48">
        <v>2.3199999999999998</v>
      </c>
      <c r="L26" s="96">
        <v>2.3199999999999998</v>
      </c>
      <c r="M26" s="78">
        <f t="shared" si="0"/>
        <v>0</v>
      </c>
      <c r="N26" s="78">
        <f t="shared" si="2"/>
        <v>2.3199999999999998E-6</v>
      </c>
      <c r="O26" s="11">
        <f t="shared" si="1"/>
        <v>2.3199999999999998E-6</v>
      </c>
      <c r="P26" s="11"/>
      <c r="Q26" s="2"/>
    </row>
    <row r="27" spans="2:18" ht="15" customHeight="1" x14ac:dyDescent="0.2">
      <c r="B27" s="77" t="s">
        <v>39</v>
      </c>
      <c r="C27" s="35" t="s">
        <v>68</v>
      </c>
      <c r="D27" s="36">
        <v>0</v>
      </c>
      <c r="E27" s="36">
        <v>0</v>
      </c>
      <c r="F27" s="37">
        <v>0</v>
      </c>
      <c r="G27" s="46">
        <v>2125500</v>
      </c>
      <c r="H27" s="46">
        <v>2125500</v>
      </c>
      <c r="I27" s="36">
        <v>0</v>
      </c>
      <c r="J27" s="36"/>
      <c r="K27" s="36">
        <v>2125500</v>
      </c>
      <c r="L27" s="54">
        <v>2125500</v>
      </c>
      <c r="M27" s="78">
        <f t="shared" si="0"/>
        <v>0</v>
      </c>
      <c r="N27" s="78">
        <f t="shared" si="2"/>
        <v>2.1255000000000002</v>
      </c>
      <c r="O27" s="11">
        <f t="shared" si="1"/>
        <v>2.1255000000000002</v>
      </c>
      <c r="P27" s="11"/>
      <c r="Q27" s="2"/>
    </row>
    <row r="28" spans="2:18" x14ac:dyDescent="0.2">
      <c r="B28" s="77" t="s">
        <v>37</v>
      </c>
      <c r="C28" s="35" t="s">
        <v>63</v>
      </c>
      <c r="D28" s="36">
        <v>0</v>
      </c>
      <c r="E28" s="36">
        <v>0</v>
      </c>
      <c r="F28" s="37">
        <v>0</v>
      </c>
      <c r="G28" s="46">
        <v>0</v>
      </c>
      <c r="H28" s="46">
        <v>908526</v>
      </c>
      <c r="I28" s="36">
        <v>0</v>
      </c>
      <c r="J28" s="36"/>
      <c r="K28" s="36">
        <v>0</v>
      </c>
      <c r="L28" s="54">
        <v>908526</v>
      </c>
      <c r="M28" s="78">
        <f t="shared" si="0"/>
        <v>0</v>
      </c>
      <c r="N28" s="78">
        <f t="shared" si="2"/>
        <v>0</v>
      </c>
      <c r="O28" s="11">
        <f t="shared" si="1"/>
        <v>0.90852599999999994</v>
      </c>
      <c r="P28" s="11"/>
    </row>
    <row r="29" spans="2:18" x14ac:dyDescent="0.2">
      <c r="B29" s="77" t="s">
        <v>36</v>
      </c>
      <c r="C29" s="35" t="s">
        <v>64</v>
      </c>
      <c r="D29" s="44">
        <v>152229017537</v>
      </c>
      <c r="E29" s="44">
        <v>0</v>
      </c>
      <c r="F29" s="44">
        <v>152229017537</v>
      </c>
      <c r="G29" s="46">
        <v>42112626176.849998</v>
      </c>
      <c r="H29" s="46">
        <v>42112626176.849998</v>
      </c>
      <c r="I29" s="36">
        <v>0</v>
      </c>
      <c r="J29" s="36"/>
      <c r="K29" s="36">
        <v>42112626176.849998</v>
      </c>
      <c r="L29" s="97">
        <v>42112626176.849998</v>
      </c>
      <c r="M29" s="78">
        <f t="shared" si="0"/>
        <v>152229.01753700001</v>
      </c>
      <c r="N29" s="78">
        <f t="shared" si="2"/>
        <v>42112.626176849997</v>
      </c>
      <c r="O29" s="11">
        <f t="shared" si="1"/>
        <v>42112.626176849997</v>
      </c>
      <c r="P29" s="11"/>
      <c r="Q29" s="91"/>
    </row>
    <row r="30" spans="2:18" x14ac:dyDescent="0.2">
      <c r="B30" s="99" t="s">
        <v>54</v>
      </c>
      <c r="C30" s="47" t="s">
        <v>65</v>
      </c>
      <c r="D30" s="55">
        <v>152229017537</v>
      </c>
      <c r="E30" s="55">
        <v>0</v>
      </c>
      <c r="F30" s="55">
        <v>152229017537</v>
      </c>
      <c r="G30" s="55">
        <v>42114751676.849998</v>
      </c>
      <c r="H30" s="55">
        <v>42115660202.849998</v>
      </c>
      <c r="I30" s="55">
        <v>0</v>
      </c>
      <c r="J30" s="55">
        <v>0</v>
      </c>
      <c r="K30" s="55">
        <v>42114751676.849998</v>
      </c>
      <c r="L30" s="98">
        <v>42115660202.849998</v>
      </c>
      <c r="M30" s="78">
        <f t="shared" si="0"/>
        <v>152229.01753700001</v>
      </c>
      <c r="N30" s="78">
        <f t="shared" si="2"/>
        <v>42114.751676849999</v>
      </c>
      <c r="O30" s="11">
        <f t="shared" si="1"/>
        <v>42115.660202849998</v>
      </c>
      <c r="P30" s="11"/>
      <c r="Q30" s="11"/>
    </row>
    <row r="31" spans="2:18" s="10" customFormat="1" x14ac:dyDescent="0.2">
      <c r="B31" s="102" t="s">
        <v>30</v>
      </c>
      <c r="C31" s="39" t="s">
        <v>5</v>
      </c>
      <c r="D31" s="40">
        <v>75346160000</v>
      </c>
      <c r="E31" s="40">
        <v>0</v>
      </c>
      <c r="F31" s="40">
        <v>75346160000</v>
      </c>
      <c r="G31" s="40">
        <v>3946001620.5300002</v>
      </c>
      <c r="H31" s="40">
        <v>5040569027.8600006</v>
      </c>
      <c r="I31" s="40">
        <v>0</v>
      </c>
      <c r="J31" s="40">
        <v>0</v>
      </c>
      <c r="K31" s="40">
        <v>3946001620.5300002</v>
      </c>
      <c r="L31" s="41">
        <v>5040569027.8600006</v>
      </c>
      <c r="M31" s="78">
        <f t="shared" si="0"/>
        <v>75346.16</v>
      </c>
      <c r="N31" s="78">
        <f t="shared" si="2"/>
        <v>3946.0016205300003</v>
      </c>
      <c r="O31" s="11">
        <f t="shared" si="1"/>
        <v>5040.5690278600005</v>
      </c>
      <c r="P31" s="80"/>
      <c r="Q31" s="80"/>
    </row>
    <row r="32" spans="2:18" ht="15" customHeight="1" x14ac:dyDescent="0.2">
      <c r="B32" s="77" t="s">
        <v>31</v>
      </c>
      <c r="C32" s="35" t="s">
        <v>6</v>
      </c>
      <c r="D32" s="50">
        <v>75346160000</v>
      </c>
      <c r="E32" s="50">
        <v>0</v>
      </c>
      <c r="F32" s="50">
        <v>75346160000</v>
      </c>
      <c r="G32" s="46">
        <v>3942173344.5300002</v>
      </c>
      <c r="H32" s="46">
        <v>4987482398.8600006</v>
      </c>
      <c r="I32" s="50">
        <v>0</v>
      </c>
      <c r="J32" s="50"/>
      <c r="K32" s="42">
        <v>3942173344.5300002</v>
      </c>
      <c r="L32" s="51">
        <v>4987482398.8600006</v>
      </c>
      <c r="M32" s="78">
        <f t="shared" si="0"/>
        <v>75346.16</v>
      </c>
      <c r="N32" s="78">
        <f t="shared" si="2"/>
        <v>3942.1733445300001</v>
      </c>
      <c r="O32" s="11">
        <f t="shared" si="1"/>
        <v>4987.482398860001</v>
      </c>
      <c r="P32" s="11"/>
    </row>
    <row r="33" spans="2:16" ht="15" customHeight="1" x14ac:dyDescent="0.2">
      <c r="B33" s="77" t="s">
        <v>32</v>
      </c>
      <c r="C33" s="35" t="s">
        <v>66</v>
      </c>
      <c r="D33" s="50">
        <v>0</v>
      </c>
      <c r="E33" s="50">
        <v>0</v>
      </c>
      <c r="F33" s="50">
        <v>0</v>
      </c>
      <c r="G33" s="50">
        <v>3828276</v>
      </c>
      <c r="H33" s="50">
        <v>53086629</v>
      </c>
      <c r="I33" s="50">
        <v>0</v>
      </c>
      <c r="J33" s="50">
        <v>0</v>
      </c>
      <c r="K33" s="42">
        <v>3828276</v>
      </c>
      <c r="L33" s="51">
        <v>53086629</v>
      </c>
      <c r="M33" s="78">
        <f t="shared" si="0"/>
        <v>0</v>
      </c>
      <c r="N33" s="78">
        <f t="shared" si="2"/>
        <v>3.8282759999999998</v>
      </c>
      <c r="O33" s="11">
        <f t="shared" si="1"/>
        <v>53.086629000000002</v>
      </c>
      <c r="P33" s="11"/>
    </row>
    <row r="34" spans="2:16" s="6" customFormat="1" ht="15" customHeight="1" x14ac:dyDescent="0.2">
      <c r="B34" s="101" t="s">
        <v>33</v>
      </c>
      <c r="C34" s="57" t="s">
        <v>33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9">
        <v>0</v>
      </c>
      <c r="M34" s="78">
        <f t="shared" si="0"/>
        <v>0</v>
      </c>
      <c r="N34" s="78">
        <f t="shared" si="2"/>
        <v>0</v>
      </c>
      <c r="O34" s="11">
        <f t="shared" si="1"/>
        <v>0</v>
      </c>
      <c r="P34" s="79"/>
    </row>
    <row r="35" spans="2:16" ht="15" customHeight="1" x14ac:dyDescent="0.2">
      <c r="B35" s="34" t="s">
        <v>34</v>
      </c>
      <c r="C35" s="35" t="s">
        <v>34</v>
      </c>
      <c r="D35" s="50">
        <v>0</v>
      </c>
      <c r="E35" s="50">
        <v>0</v>
      </c>
      <c r="F35" s="50">
        <v>0</v>
      </c>
      <c r="G35" s="44">
        <v>0</v>
      </c>
      <c r="H35" s="44">
        <v>0</v>
      </c>
      <c r="I35" s="44">
        <v>0</v>
      </c>
      <c r="J35" s="44">
        <v>0</v>
      </c>
      <c r="K35" s="42">
        <v>0</v>
      </c>
      <c r="L35" s="56">
        <v>0</v>
      </c>
      <c r="M35" s="78">
        <f t="shared" si="0"/>
        <v>0</v>
      </c>
      <c r="N35" s="78">
        <f t="shared" si="2"/>
        <v>0</v>
      </c>
      <c r="O35" s="11">
        <f t="shared" si="1"/>
        <v>0</v>
      </c>
      <c r="P35" s="11"/>
    </row>
    <row r="36" spans="2:16" ht="15" customHeight="1" x14ac:dyDescent="0.2">
      <c r="B36" s="34" t="s">
        <v>35</v>
      </c>
      <c r="C36" s="35" t="s">
        <v>35</v>
      </c>
      <c r="D36" s="50">
        <v>0</v>
      </c>
      <c r="E36" s="50">
        <v>0</v>
      </c>
      <c r="F36" s="50">
        <v>0</v>
      </c>
      <c r="G36" s="44">
        <v>0</v>
      </c>
      <c r="H36" s="44">
        <v>0</v>
      </c>
      <c r="I36" s="44">
        <v>0</v>
      </c>
      <c r="J36" s="44">
        <v>0</v>
      </c>
      <c r="K36" s="42">
        <v>0</v>
      </c>
      <c r="L36" s="56">
        <v>0</v>
      </c>
      <c r="M36" s="78">
        <f t="shared" si="0"/>
        <v>0</v>
      </c>
      <c r="N36" s="78">
        <f t="shared" si="2"/>
        <v>0</v>
      </c>
      <c r="O36" s="11">
        <f t="shared" si="1"/>
        <v>0</v>
      </c>
      <c r="P36" s="11"/>
    </row>
    <row r="37" spans="2:16" ht="15" customHeight="1" x14ac:dyDescent="0.2">
      <c r="B37" s="100" t="s">
        <v>9</v>
      </c>
      <c r="C37" s="94" t="s">
        <v>9</v>
      </c>
      <c r="D37" s="55">
        <v>308895895919</v>
      </c>
      <c r="E37" s="55">
        <v>0</v>
      </c>
      <c r="F37" s="55">
        <v>308895895919</v>
      </c>
      <c r="G37" s="55">
        <v>47779482920.489998</v>
      </c>
      <c r="H37" s="55">
        <v>51939348198.110001</v>
      </c>
      <c r="I37" s="55">
        <v>574305</v>
      </c>
      <c r="J37" s="55">
        <v>574305</v>
      </c>
      <c r="K37" s="55">
        <v>47778908615.489998</v>
      </c>
      <c r="L37" s="98">
        <v>51938773893.110001</v>
      </c>
      <c r="M37" s="78">
        <f>F37/1000000</f>
        <v>308895.89591899997</v>
      </c>
      <c r="N37" s="78">
        <f t="shared" si="2"/>
        <v>47778.90861549</v>
      </c>
      <c r="O37" s="11">
        <f t="shared" si="1"/>
        <v>51938.773893110003</v>
      </c>
      <c r="P37" s="11"/>
    </row>
    <row r="38" spans="2:16" x14ac:dyDescent="0.2">
      <c r="B38" s="30"/>
      <c r="C38" s="25"/>
      <c r="D38" s="26"/>
      <c r="E38" s="25"/>
      <c r="F38" s="62"/>
      <c r="G38" s="25"/>
      <c r="H38" s="25"/>
      <c r="I38" s="25"/>
      <c r="J38" s="25"/>
      <c r="K38" s="62"/>
      <c r="L38" s="28"/>
      <c r="M38" s="49"/>
    </row>
    <row r="39" spans="2:16" x14ac:dyDescent="0.2">
      <c r="B39" s="30"/>
      <c r="C39" s="25"/>
      <c r="D39" s="63"/>
      <c r="E39" s="25"/>
      <c r="F39" s="25"/>
      <c r="G39" s="67"/>
      <c r="H39" s="25"/>
      <c r="I39" s="25"/>
      <c r="J39" s="25"/>
      <c r="K39" s="25"/>
      <c r="L39" s="28"/>
      <c r="M39" s="49"/>
    </row>
    <row r="40" spans="2:16" x14ac:dyDescent="0.2">
      <c r="B40" s="64"/>
      <c r="C40" s="65"/>
      <c r="D40" s="66"/>
      <c r="E40" s="66"/>
      <c r="F40" s="66"/>
      <c r="G40" s="67"/>
      <c r="H40" s="67"/>
      <c r="I40" s="65"/>
      <c r="J40" s="66"/>
      <c r="K40" s="66"/>
      <c r="L40" s="68"/>
    </row>
    <row r="41" spans="2:16" x14ac:dyDescent="0.2">
      <c r="B41" s="64"/>
      <c r="C41" s="65"/>
      <c r="D41" s="66"/>
      <c r="E41" s="66"/>
      <c r="F41" s="66"/>
      <c r="G41" s="67"/>
      <c r="H41" s="65"/>
      <c r="I41" s="66"/>
      <c r="J41" s="25"/>
      <c r="K41" s="25"/>
      <c r="L41" s="28"/>
    </row>
    <row r="42" spans="2:16" x14ac:dyDescent="0.2">
      <c r="B42" s="115" t="s">
        <v>53</v>
      </c>
      <c r="C42" s="116"/>
      <c r="D42" s="116"/>
      <c r="E42" s="69"/>
      <c r="F42" s="69"/>
      <c r="G42" s="67"/>
      <c r="H42" s="65"/>
      <c r="I42" s="27"/>
      <c r="J42" s="25"/>
      <c r="K42" s="25"/>
      <c r="L42" s="28"/>
    </row>
    <row r="43" spans="2:16" ht="13.5" thickBot="1" x14ac:dyDescent="0.25">
      <c r="B43" s="70"/>
      <c r="C43" s="71"/>
      <c r="D43" s="71"/>
      <c r="E43" s="71"/>
      <c r="F43" s="71"/>
      <c r="G43" s="72"/>
      <c r="H43" s="73"/>
      <c r="I43" s="74"/>
      <c r="J43" s="71"/>
      <c r="K43" s="71"/>
      <c r="L43" s="75"/>
    </row>
    <row r="44" spans="2:16" x14ac:dyDescent="0.2"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2:16" ht="15" customHeight="1" x14ac:dyDescent="0.2"/>
    <row r="46" spans="2:16" ht="15" customHeight="1" x14ac:dyDescent="0.2">
      <c r="C46" s="7"/>
      <c r="D46" s="8"/>
      <c r="E46" s="8"/>
      <c r="F46" s="8"/>
      <c r="G46" s="8"/>
      <c r="H46" s="8"/>
      <c r="I46" s="8"/>
      <c r="J46" s="8"/>
      <c r="K46" s="8"/>
      <c r="L46" s="8"/>
    </row>
    <row r="47" spans="2:16" ht="15" customHeight="1" x14ac:dyDescent="0.2">
      <c r="C47" s="7"/>
      <c r="D47" s="9"/>
      <c r="E47" s="9"/>
      <c r="F47" s="9"/>
      <c r="G47" s="9"/>
      <c r="H47" s="9"/>
      <c r="I47" s="9"/>
      <c r="J47" s="9"/>
      <c r="K47" s="9"/>
      <c r="L47" s="9"/>
    </row>
    <row r="48" spans="2:16" ht="15" customHeight="1" x14ac:dyDescent="0.2">
      <c r="J48" s="5"/>
    </row>
    <row r="49" spans="7:7" ht="15" customHeight="1" x14ac:dyDescent="0.2"/>
    <row r="53" spans="7:7" x14ac:dyDescent="0.2">
      <c r="G53" s="5"/>
    </row>
    <row r="56" spans="7:7" x14ac:dyDescent="0.2">
      <c r="G56" s="11"/>
    </row>
    <row r="58" spans="7:7" x14ac:dyDescent="0.2">
      <c r="G58" s="5"/>
    </row>
  </sheetData>
  <mergeCells count="4">
    <mergeCell ref="B2:B4"/>
    <mergeCell ref="C2:J2"/>
    <mergeCell ref="C3:J4"/>
    <mergeCell ref="B42:D42"/>
  </mergeCells>
  <pageMargins left="0.51181102362204722" right="0.51181102362204722" top="0.55118110236220474" bottom="0.55118110236220474" header="0.31496062992125984" footer="0.31496062992125984"/>
  <pageSetup scale="8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F654FC7B3F974DB7390BBC65CCC35B" ma:contentTypeVersion="15" ma:contentTypeDescription="Crear nuevo documento." ma:contentTypeScope="" ma:versionID="2bff6998b40a1faf4133d1ddbe73c400">
  <xsd:schema xmlns:xsd="http://www.w3.org/2001/XMLSchema" xmlns:xs="http://www.w3.org/2001/XMLSchema" xmlns:p="http://schemas.microsoft.com/office/2006/metadata/properties" xmlns:ns1="http://schemas.microsoft.com/sharepoint/v3" xmlns:ns3="787532f8-44c0-495c-8a9a-d5a3c024c263" xmlns:ns4="83c88742-a37c-466a-8d3f-94996b9f7cb4" targetNamespace="http://schemas.microsoft.com/office/2006/metadata/properties" ma:root="true" ma:fieldsID="29153ac6196158e2c4d539edab3bfd8b" ns1:_="" ns3:_="" ns4:_="">
    <xsd:import namespace="http://schemas.microsoft.com/sharepoint/v3"/>
    <xsd:import namespace="787532f8-44c0-495c-8a9a-d5a3c024c263"/>
    <xsd:import namespace="83c88742-a37c-466a-8d3f-94996b9f7c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532f8-44c0-495c-8a9a-d5a3c024c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88742-a37c-466a-8d3f-94996b9f7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F02F416-6A64-4E1E-B238-A9CFDEB4BF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7AADAB-14F0-4791-8543-C06CF7CF68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87532f8-44c0-495c-8a9a-d5a3c024c263"/>
    <ds:schemaRef ds:uri="83c88742-a37c-466a-8d3f-94996b9f7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9784F5-F776-43B6-A93C-4557CF7CA14F}">
  <ds:schemaRefs>
    <ds:schemaRef ds:uri="http://schemas.microsoft.com/office/2006/metadata/properties"/>
    <ds:schemaRef ds:uri="http://schemas.microsoft.com/office/2006/documentManagement/types"/>
    <ds:schemaRef ds:uri="787532f8-44c0-495c-8a9a-d5a3c024c263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sharepoint/v3"/>
    <ds:schemaRef ds:uri="http://schemas.microsoft.com/office/infopath/2007/PartnerControls"/>
    <ds:schemaRef ds:uri="83c88742-a37c-466a-8d3f-94996b9f7cb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MHCP. (2)</vt:lpstr>
      <vt:lpstr>SNS</vt:lpstr>
    </vt:vector>
  </TitlesOfParts>
  <Manager/>
  <Company>Supersalud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DIVISION DE SISTEMAS</dc:creator>
  <cp:keywords/>
  <dc:description/>
  <cp:lastModifiedBy>Silene Patricia Ferreira Quinto</cp:lastModifiedBy>
  <cp:revision/>
  <dcterms:created xsi:type="dcterms:W3CDTF">1998-10-20T13:05:55Z</dcterms:created>
  <dcterms:modified xsi:type="dcterms:W3CDTF">2024-04-15T16:13:45Z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0x01010082F654FC7B3F974DB7390BBC65CCC35B</vt:lpwstr>
  </property>
</Properties>
</file>